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3.xml" ContentType="application/vnd.openxmlformats-officedocument.drawing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20490" windowHeight="7755" activeTab="1"/>
  </bookViews>
  <sheets>
    <sheet name="DIFAL SEM ICMS " sheetId="13" r:id="rId1"/>
    <sheet name="DIFAL SEM ICMS - BC REDUZIDA" sheetId="9" r:id="rId2"/>
    <sheet name="Não SE Aplica" sheetId="2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5" i="13" l="1"/>
  <c r="K45" i="13"/>
  <c r="J30" i="13"/>
  <c r="E58" i="9" l="1"/>
  <c r="C58" i="9"/>
  <c r="J91" i="13"/>
  <c r="K91" i="13"/>
  <c r="J76" i="13" l="1"/>
  <c r="K76" i="13"/>
  <c r="K60" i="13"/>
  <c r="K61" i="13"/>
  <c r="J60" i="13"/>
  <c r="J61" i="13"/>
  <c r="M95" i="9" l="1"/>
  <c r="M97" i="9"/>
  <c r="E13" i="23" l="1"/>
  <c r="D12" i="23"/>
  <c r="K115" i="9"/>
  <c r="C115" i="9"/>
  <c r="D114" i="9"/>
  <c r="E115" i="9" s="1"/>
  <c r="K96" i="9"/>
  <c r="C96" i="9"/>
  <c r="D95" i="9"/>
  <c r="E96" i="9" s="1"/>
  <c r="K77" i="9"/>
  <c r="C77" i="9"/>
  <c r="D76" i="9"/>
  <c r="E77" i="9" s="1"/>
  <c r="G91" i="13"/>
  <c r="C91" i="13"/>
  <c r="D90" i="13"/>
  <c r="E91" i="13" s="1"/>
  <c r="G76" i="13"/>
  <c r="C76" i="13"/>
  <c r="D75" i="13"/>
  <c r="E76" i="13" s="1"/>
  <c r="G61" i="13"/>
  <c r="C61" i="13"/>
  <c r="D60" i="13"/>
  <c r="E61" i="13" s="1"/>
  <c r="G115" i="9" l="1"/>
  <c r="I115" i="9" s="1"/>
  <c r="J115" i="9" s="1"/>
  <c r="G96" i="9"/>
  <c r="I96" i="9" s="1"/>
  <c r="J96" i="9" s="1"/>
  <c r="G77" i="9"/>
  <c r="I77" i="9" s="1"/>
  <c r="J77" i="9" s="1"/>
  <c r="G58" i="9"/>
  <c r="I58" i="9" s="1"/>
  <c r="J58" i="9" s="1"/>
  <c r="G13" i="23"/>
  <c r="F13" i="23"/>
  <c r="F91" i="13"/>
  <c r="H91" i="13" s="1"/>
  <c r="F61" i="13"/>
  <c r="H61" i="13" s="1"/>
  <c r="F76" i="13"/>
  <c r="H76" i="13" s="1"/>
  <c r="C39" i="9"/>
  <c r="D38" i="9"/>
  <c r="E39" i="9" s="1"/>
  <c r="C45" i="13"/>
  <c r="D44" i="13"/>
  <c r="E45" i="13" s="1"/>
  <c r="C30" i="13"/>
  <c r="D29" i="13"/>
  <c r="E30" i="13" s="1"/>
  <c r="C15" i="13"/>
  <c r="D14" i="13"/>
  <c r="E15" i="13" s="1"/>
  <c r="C20" i="9"/>
  <c r="D19" i="9"/>
  <c r="E20" i="9" s="1"/>
  <c r="G20" i="9" l="1"/>
  <c r="I20" i="9" s="1"/>
  <c r="J20" i="9" s="1"/>
  <c r="H13" i="23"/>
  <c r="L115" i="9"/>
  <c r="N115" i="9"/>
  <c r="L96" i="9"/>
  <c r="M96" i="9" s="1"/>
  <c r="N96" i="9"/>
  <c r="N77" i="9"/>
  <c r="L77" i="9"/>
  <c r="G39" i="9"/>
  <c r="I39" i="9" s="1"/>
  <c r="J39" i="9" s="1"/>
  <c r="I91" i="13"/>
  <c r="F15" i="13"/>
  <c r="G15" i="13" s="1"/>
  <c r="I76" i="13"/>
  <c r="I61" i="13"/>
  <c r="F45" i="13"/>
  <c r="G45" i="13" s="1"/>
  <c r="F30" i="13"/>
  <c r="L58" i="9"/>
  <c r="K58" i="9"/>
  <c r="M58" i="9" l="1"/>
  <c r="H30" i="13"/>
  <c r="O96" i="9"/>
  <c r="M115" i="9"/>
  <c r="O115" i="9" s="1"/>
  <c r="M77" i="9"/>
  <c r="O77" i="9" s="1"/>
  <c r="L20" i="9"/>
  <c r="N20" i="9"/>
  <c r="K20" i="9"/>
  <c r="H15" i="13"/>
  <c r="I15" i="13" s="1"/>
  <c r="G30" i="13"/>
  <c r="H45" i="13"/>
  <c r="I45" i="13" s="1"/>
  <c r="L39" i="9"/>
  <c r="K39" i="9"/>
  <c r="N39" i="9"/>
  <c r="P115" i="9" l="1"/>
  <c r="Q115" i="9"/>
  <c r="Q96" i="9"/>
  <c r="P96" i="9"/>
  <c r="P77" i="9"/>
  <c r="Q77" i="9"/>
  <c r="I30" i="13"/>
  <c r="M20" i="9"/>
  <c r="O20" i="9" s="1"/>
  <c r="K15" i="13"/>
  <c r="J15" i="13"/>
  <c r="M39" i="9"/>
  <c r="O39" i="9" s="1"/>
  <c r="Q20" i="9" l="1"/>
  <c r="P20" i="9"/>
  <c r="Q39" i="9"/>
  <c r="P39" i="9"/>
</calcChain>
</file>

<file path=xl/comments1.xml><?xml version="1.0" encoding="utf-8"?>
<comments xmlns="http://schemas.openxmlformats.org/spreadsheetml/2006/main">
  <authors>
    <author>Denise</author>
  </authors>
  <commentList>
    <comment ref="G59" authorId="0" shapeId="0">
      <text>
        <r>
          <rPr>
            <b/>
            <sz val="9"/>
            <color indexed="81"/>
            <rFont val="Segoe UI"/>
            <family val="2"/>
          </rPr>
          <t xml:space="preserve">Utilizado o ICMS destacando na NFe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89" authorId="0" shapeId="0">
      <text>
        <r>
          <rPr>
            <b/>
            <sz val="9"/>
            <color indexed="81"/>
            <rFont val="Segoe UI"/>
            <family val="2"/>
          </rPr>
          <t>Utilizado o ICMS destado na NFe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<sst xmlns="http://schemas.openxmlformats.org/spreadsheetml/2006/main" count="176" uniqueCount="25">
  <si>
    <t>Valor Difal</t>
  </si>
  <si>
    <t>Aliq. Interna
(ALQ intra ou DIFAL Interna/ST)</t>
  </si>
  <si>
    <t>Aliq. Interestadual
(Aliq.ICMS)</t>
  </si>
  <si>
    <t>Valor da Mercadoria
(Base ICMS Tributada)</t>
  </si>
  <si>
    <t>Vlr do ICMS Proprio
(Destado na Nfe)</t>
  </si>
  <si>
    <t>B.de Calculo DIFAL
(Calculo ICMS por Dentro)</t>
  </si>
  <si>
    <t>Vlr ICMS 
Interestadual</t>
  </si>
  <si>
    <t xml:space="preserve">Vlr ICMS 
Interno
</t>
  </si>
  <si>
    <t>Valor ICMS 
Destino 40%</t>
  </si>
  <si>
    <t>Valor ICMS 
Origem 60%</t>
  </si>
  <si>
    <t>Vlr para Cálculo da Base do 
Diferencial</t>
  </si>
  <si>
    <t>Vlr ICMS 
Interno</t>
  </si>
  <si>
    <t xml:space="preserve">Vlr ICMS 
Interestadual
</t>
  </si>
  <si>
    <t xml:space="preserve">% FECP
</t>
  </si>
  <si>
    <t>Vlr DIFAL
S\FECP</t>
  </si>
  <si>
    <t>Valor FECP
Recolhido
Separado</t>
  </si>
  <si>
    <t>Valor da Mercadoria
(Valor de Isento)</t>
  </si>
  <si>
    <t>Valor da Mercadoria
(Valor de Outros)</t>
  </si>
  <si>
    <t>% Redução</t>
  </si>
  <si>
    <t>Valor da Redução</t>
  </si>
  <si>
    <t>BC do Difal
Após a Redução</t>
  </si>
  <si>
    <t>Valor da Mercadoria
(Base de Calculo Tributada)</t>
  </si>
  <si>
    <t xml:space="preserve">B.de Calculo DIFAL
</t>
  </si>
  <si>
    <t>Valor ICMS 
Destino 60%</t>
  </si>
  <si>
    <t>Valor ICMS 
Origem 40%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</si>
</sst>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5" xfId="0" applyBorder="1"/>
    <xf numFmtId="0" fontId="0" fillId="0" borderId="1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wrapText="1"/>
    </xf>
    <xf numFmtId="0" fontId="0" fillId="0" borderId="12" xfId="0" applyFont="1" applyBorder="1" applyAlignment="1">
      <alignment wrapText="1"/>
    </xf>
    <xf numFmtId="0" fontId="0" fillId="0" borderId="12" xfId="0" applyFont="1" applyBorder="1"/>
    <xf numFmtId="0" fontId="0" fillId="0" borderId="5" xfId="0" applyFont="1" applyBorder="1" applyAlignment="1">
      <alignment wrapText="1"/>
    </xf>
    <xf numFmtId="0" fontId="0" fillId="0" borderId="13" xfId="0" applyBorder="1"/>
    <xf numFmtId="0" fontId="0" fillId="3" borderId="7" xfId="0" applyFont="1" applyFill="1" applyBorder="1" applyAlignment="1">
      <alignment wrapText="1"/>
    </xf>
    <xf numFmtId="0" fontId="0" fillId="3" borderId="12" xfId="0" applyFont="1" applyFill="1" applyBorder="1" applyAlignment="1">
      <alignment wrapText="1"/>
    </xf>
    <xf numFmtId="0" fontId="0" fillId="5" borderId="5" xfId="0" applyFill="1" applyBorder="1"/>
    <xf numFmtId="0" fontId="0" fillId="5" borderId="6" xfId="0" applyFill="1" applyBorder="1"/>
    <xf numFmtId="0" fontId="0" fillId="5" borderId="0" xfId="0" applyFill="1" applyBorder="1"/>
    <xf numFmtId="0" fontId="0" fillId="0" borderId="12" xfId="0" applyBorder="1"/>
    <xf numFmtId="0" fontId="0" fillId="5" borderId="7" xfId="0" applyFill="1" applyBorder="1"/>
    <xf numFmtId="0" fontId="0" fillId="5" borderId="9" xfId="0" applyFill="1" applyBorder="1"/>
    <xf numFmtId="0" fontId="0" fillId="0" borderId="1" xfId="0" applyNumberFormat="1" applyBorder="1"/>
    <xf numFmtId="0" fontId="0" fillId="0" borderId="12" xfId="0" applyNumberFormat="1" applyBorder="1"/>
    <xf numFmtId="0" fontId="0" fillId="0" borderId="13" xfId="0" applyNumberFormat="1" applyBorder="1"/>
    <xf numFmtId="0" fontId="0" fillId="2" borderId="14" xfId="0" applyNumberFormat="1" applyFont="1" applyFill="1" applyBorder="1"/>
    <xf numFmtId="0" fontId="1" fillId="4" borderId="12" xfId="0" applyFont="1" applyFill="1" applyBorder="1" applyAlignment="1">
      <alignment wrapText="1"/>
    </xf>
    <xf numFmtId="0" fontId="1" fillId="0" borderId="12" xfId="0" applyFont="1" applyBorder="1" applyAlignment="1">
      <alignment wrapText="1"/>
    </xf>
    <xf numFmtId="0" fontId="0" fillId="5" borderId="2" xfId="0" applyFill="1" applyBorder="1"/>
    <xf numFmtId="0" fontId="0" fillId="5" borderId="3" xfId="0" applyFill="1" applyBorder="1"/>
    <xf numFmtId="0" fontId="0" fillId="5" borderId="8" xfId="0" applyFill="1" applyBorder="1"/>
    <xf numFmtId="0" fontId="0" fillId="5" borderId="4" xfId="0" applyFill="1" applyBorder="1"/>
    <xf numFmtId="0" fontId="0" fillId="0" borderId="3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5" borderId="19" xfId="0" applyFill="1" applyBorder="1"/>
    <xf numFmtId="0" fontId="0" fillId="5" borderId="20" xfId="0" applyFill="1" applyBorder="1"/>
    <xf numFmtId="0" fontId="0" fillId="5" borderId="21" xfId="0" applyFill="1" applyBorder="1"/>
    <xf numFmtId="0" fontId="0" fillId="3" borderId="22" xfId="0" applyFont="1" applyFill="1" applyBorder="1" applyAlignment="1">
      <alignment wrapText="1"/>
    </xf>
    <xf numFmtId="0" fontId="0" fillId="0" borderId="23" xfId="0" applyFont="1" applyBorder="1" applyAlignment="1">
      <alignment wrapText="1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5" borderId="15" xfId="0" applyFill="1" applyBorder="1"/>
    <xf numFmtId="0" fontId="0" fillId="5" borderId="16" xfId="0" applyFill="1" applyBorder="1"/>
    <xf numFmtId="0" fontId="0" fillId="5" borderId="17" xfId="0" applyFill="1" applyBorder="1"/>
    <xf numFmtId="0" fontId="0" fillId="5" borderId="18" xfId="0" applyFill="1" applyBorder="1"/>
    <xf numFmtId="0" fontId="0" fillId="5" borderId="30" xfId="0" applyFill="1" applyBorder="1"/>
    <xf numFmtId="0" fontId="0" fillId="5" borderId="31" xfId="0" applyFill="1" applyBorder="1"/>
    <xf numFmtId="0" fontId="0" fillId="0" borderId="0" xfId="0" applyNumberFormat="1" applyBorder="1"/>
    <xf numFmtId="0" fontId="0" fillId="2" borderId="0" xfId="0" applyNumberFormat="1" applyFont="1" applyFill="1" applyBorder="1"/>
    <xf numFmtId="0" fontId="0" fillId="0" borderId="29" xfId="0" applyBorder="1"/>
    <xf numFmtId="0" fontId="0" fillId="2" borderId="12" xfId="0" applyNumberFormat="1" applyFont="1" applyFill="1" applyBorder="1"/>
    <xf numFmtId="0" fontId="0" fillId="2" borderId="13" xfId="0" applyNumberFormat="1" applyFont="1" applyFill="1" applyBorder="1"/>
    <xf numFmtId="0" fontId="1" fillId="4" borderId="32" xfId="0" applyFont="1" applyFill="1" applyBorder="1" applyAlignment="1">
      <alignment wrapText="1"/>
    </xf>
    <xf numFmtId="0" fontId="0" fillId="3" borderId="33" xfId="0" applyFont="1" applyFill="1" applyBorder="1" applyAlignment="1">
      <alignment wrapText="1"/>
    </xf>
    <xf numFmtId="0" fontId="0" fillId="0" borderId="34" xfId="0" applyBorder="1" applyAlignment="1">
      <alignment wrapText="1"/>
    </xf>
    <xf numFmtId="0" fontId="0" fillId="0" borderId="34" xfId="0" applyFont="1" applyBorder="1" applyAlignment="1">
      <alignment wrapText="1"/>
    </xf>
    <xf numFmtId="0" fontId="0" fillId="3" borderId="34" xfId="0" applyFont="1" applyFill="1" applyBorder="1" applyAlignment="1">
      <alignment wrapText="1"/>
    </xf>
    <xf numFmtId="0" fontId="1" fillId="0" borderId="34" xfId="0" applyFont="1" applyBorder="1" applyAlignment="1">
      <alignment wrapText="1"/>
    </xf>
    <xf numFmtId="0" fontId="1" fillId="4" borderId="35" xfId="0" applyFont="1" applyFill="1" applyBorder="1" applyAlignment="1">
      <alignment wrapText="1"/>
    </xf>
    <xf numFmtId="0" fontId="0" fillId="0" borderId="22" xfId="0" applyBorder="1"/>
    <xf numFmtId="0" fontId="0" fillId="2" borderId="23" xfId="0" applyNumberFormat="1" applyFont="1" applyFill="1" applyBorder="1"/>
    <xf numFmtId="0" fontId="0" fillId="0" borderId="25" xfId="0" applyNumberFormat="1" applyBorder="1"/>
    <xf numFmtId="0" fontId="0" fillId="0" borderId="36" xfId="0" applyBorder="1"/>
    <xf numFmtId="0" fontId="0" fillId="0" borderId="27" xfId="0" applyNumberFormat="1" applyBorder="1"/>
    <xf numFmtId="0" fontId="0" fillId="2" borderId="28" xfId="0" applyNumberFormat="1" applyFont="1" applyFill="1" applyBorder="1"/>
    <xf numFmtId="0" fontId="0" fillId="0" borderId="23" xfId="0" applyFont="1" applyBorder="1"/>
  </cellXfs>
  <cellStyles count="1">
    <cellStyle name="Normal" xfId="0" builtinId="0"/>
  </cellStyles>
  <dxfs count="175"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6</xdr:row>
      <xdr:rowOff>47625</xdr:rowOff>
    </xdr:from>
    <xdr:ext cx="10134600" cy="952500"/>
    <xdr:sp macro="" textlink="">
      <xdr:nvSpPr>
        <xdr:cNvPr id="2" name="CaixaDeTexto 1"/>
        <xdr:cNvSpPr txBox="1"/>
      </xdr:nvSpPr>
      <xdr:spPr>
        <a:xfrm>
          <a:off x="1" y="428625"/>
          <a:ext cx="101346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6</xdr:row>
      <xdr:rowOff>47625</xdr:rowOff>
    </xdr:from>
    <xdr:ext cx="4543424" cy="952500"/>
    <xdr:sp macro="" textlink="">
      <xdr:nvSpPr>
        <xdr:cNvPr id="3" name="CaixaDeTexto 2"/>
        <xdr:cNvSpPr txBox="1"/>
      </xdr:nvSpPr>
      <xdr:spPr>
        <a:xfrm>
          <a:off x="1" y="1209675"/>
          <a:ext cx="4543424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0</xdr:colOff>
      <xdr:row>21</xdr:row>
      <xdr:rowOff>47625</xdr:rowOff>
    </xdr:from>
    <xdr:ext cx="10315575" cy="952500"/>
    <xdr:sp macro="" textlink="">
      <xdr:nvSpPr>
        <xdr:cNvPr id="6" name="CaixaDeTexto 5"/>
        <xdr:cNvSpPr txBox="1"/>
      </xdr:nvSpPr>
      <xdr:spPr>
        <a:xfrm>
          <a:off x="0" y="6096000"/>
          <a:ext cx="10315575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0</xdr:colOff>
      <xdr:row>21</xdr:row>
      <xdr:rowOff>47624</xdr:rowOff>
    </xdr:from>
    <xdr:ext cx="10182225" cy="1133475"/>
    <xdr:sp macro="" textlink="">
      <xdr:nvSpPr>
        <xdr:cNvPr id="7" name="CaixaDeTexto 6"/>
        <xdr:cNvSpPr txBox="1"/>
      </xdr:nvSpPr>
      <xdr:spPr>
        <a:xfrm>
          <a:off x="0" y="3962399"/>
          <a:ext cx="10182225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Isento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  <a:p>
          <a:r>
            <a:rPr lang="pt-BR" sz="1100"/>
            <a:t>Na situação da Entrada,</a:t>
          </a:r>
          <a:r>
            <a:rPr lang="pt-BR" sz="1100" baseline="0"/>
            <a:t> não aproveito o Credito do Imposto, mas o mesmo consta na NFe.</a:t>
          </a:r>
          <a:endParaRPr lang="pt-BR" sz="1100"/>
        </a:p>
      </xdr:txBody>
    </xdr:sp>
    <xdr:clientData/>
  </xdr:oneCellAnchor>
  <xdr:oneCellAnchor>
    <xdr:from>
      <xdr:col>0</xdr:col>
      <xdr:colOff>0</xdr:colOff>
      <xdr:row>36</xdr:row>
      <xdr:rowOff>47625</xdr:rowOff>
    </xdr:from>
    <xdr:ext cx="10315575" cy="952500"/>
    <xdr:sp macro="" textlink="">
      <xdr:nvSpPr>
        <xdr:cNvPr id="8" name="CaixaDeTexto 7"/>
        <xdr:cNvSpPr txBox="1"/>
      </xdr:nvSpPr>
      <xdr:spPr>
        <a:xfrm>
          <a:off x="0" y="8343900"/>
          <a:ext cx="10315575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36</xdr:row>
      <xdr:rowOff>47625</xdr:rowOff>
    </xdr:from>
    <xdr:ext cx="5429250" cy="1123950"/>
    <xdr:sp macro="" textlink="">
      <xdr:nvSpPr>
        <xdr:cNvPr id="9" name="CaixaDeTexto 8"/>
        <xdr:cNvSpPr txBox="1"/>
      </xdr:nvSpPr>
      <xdr:spPr>
        <a:xfrm>
          <a:off x="1" y="8343900"/>
          <a:ext cx="5429250" cy="112395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Outros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52</xdr:row>
      <xdr:rowOff>47625</xdr:rowOff>
    </xdr:from>
    <xdr:ext cx="5981699" cy="952500"/>
    <xdr:sp macro="" textlink="">
      <xdr:nvSpPr>
        <xdr:cNvPr id="10" name="CaixaDeTexto 9"/>
        <xdr:cNvSpPr txBox="1"/>
      </xdr:nvSpPr>
      <xdr:spPr>
        <a:xfrm>
          <a:off x="1" y="12153900"/>
          <a:ext cx="5981699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52</xdr:row>
      <xdr:rowOff>47626</xdr:rowOff>
    </xdr:from>
    <xdr:ext cx="4543424" cy="1028700"/>
    <xdr:sp macro="" textlink="">
      <xdr:nvSpPr>
        <xdr:cNvPr id="11" name="CaixaDeTexto 10"/>
        <xdr:cNvSpPr txBox="1"/>
      </xdr:nvSpPr>
      <xdr:spPr>
        <a:xfrm>
          <a:off x="1" y="12153901"/>
          <a:ext cx="4543424" cy="10287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9524</xdr:colOff>
      <xdr:row>49</xdr:row>
      <xdr:rowOff>9525</xdr:rowOff>
    </xdr:from>
    <xdr:ext cx="10315576" cy="628649"/>
    <xdr:sp macro="" textlink="">
      <xdr:nvSpPr>
        <xdr:cNvPr id="4" name="CaixaDeTexto 3"/>
        <xdr:cNvSpPr txBox="1"/>
      </xdr:nvSpPr>
      <xdr:spPr>
        <a:xfrm>
          <a:off x="9524" y="11068050"/>
          <a:ext cx="10315576" cy="628649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Diferencial de Aliquota SEM 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Considerar "ICMS Proprio" Habilitado</a:t>
          </a: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67</xdr:row>
      <xdr:rowOff>47625</xdr:rowOff>
    </xdr:from>
    <xdr:ext cx="5257799" cy="952500"/>
    <xdr:sp macro="" textlink="">
      <xdr:nvSpPr>
        <xdr:cNvPr id="12" name="CaixaDeTexto 11"/>
        <xdr:cNvSpPr txBox="1"/>
      </xdr:nvSpPr>
      <xdr:spPr>
        <a:xfrm>
          <a:off x="1" y="15563850"/>
          <a:ext cx="5257799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67</xdr:row>
      <xdr:rowOff>47624</xdr:rowOff>
    </xdr:from>
    <xdr:ext cx="6600824" cy="1171575"/>
    <xdr:sp macro="" textlink="">
      <xdr:nvSpPr>
        <xdr:cNvPr id="13" name="CaixaDeTexto 12"/>
        <xdr:cNvSpPr txBox="1"/>
      </xdr:nvSpPr>
      <xdr:spPr>
        <a:xfrm>
          <a:off x="1" y="15563849"/>
          <a:ext cx="6600824" cy="11715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Isento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9525</xdr:colOff>
      <xdr:row>64</xdr:row>
      <xdr:rowOff>38100</xdr:rowOff>
    </xdr:from>
    <xdr:ext cx="10325099" cy="514350"/>
    <xdr:sp macro="" textlink="">
      <xdr:nvSpPr>
        <xdr:cNvPr id="5" name="CaixaDeTexto 4"/>
        <xdr:cNvSpPr txBox="1"/>
      </xdr:nvSpPr>
      <xdr:spPr>
        <a:xfrm>
          <a:off x="9525" y="14611350"/>
          <a:ext cx="10325099" cy="5143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Diferencial de Aliquota SEM ICMS  - SEM FECP - ICMS ISENTO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Considerar "ICMS Proprio" Habilitado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82</xdr:row>
      <xdr:rowOff>47625</xdr:rowOff>
    </xdr:from>
    <xdr:ext cx="10134600" cy="952500"/>
    <xdr:sp macro="" textlink="">
      <xdr:nvSpPr>
        <xdr:cNvPr id="14" name="CaixaDeTexto 13"/>
        <xdr:cNvSpPr txBox="1"/>
      </xdr:nvSpPr>
      <xdr:spPr>
        <a:xfrm>
          <a:off x="1" y="428625"/>
          <a:ext cx="101346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82</xdr:row>
      <xdr:rowOff>47624</xdr:rowOff>
    </xdr:from>
    <xdr:ext cx="6143624" cy="1171575"/>
    <xdr:sp macro="" textlink="">
      <xdr:nvSpPr>
        <xdr:cNvPr id="15" name="CaixaDeTexto 14"/>
        <xdr:cNvSpPr txBox="1"/>
      </xdr:nvSpPr>
      <xdr:spPr>
        <a:xfrm>
          <a:off x="1" y="19135724"/>
          <a:ext cx="6143624" cy="11715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</a:t>
          </a:r>
          <a:r>
            <a:rPr lang="pt-BR" sz="1100" b="1" baseline="0">
              <a:solidFill>
                <a:srgbClr val="FF0000"/>
              </a:solidFill>
            </a:rPr>
            <a:t> Outros</a:t>
          </a:r>
          <a:endParaRPr lang="pt-BR" sz="1100" b="1">
            <a:solidFill>
              <a:srgbClr val="FF0000"/>
            </a:solidFill>
          </a:endParaRP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	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38099</xdr:colOff>
      <xdr:row>79</xdr:row>
      <xdr:rowOff>28575</xdr:rowOff>
    </xdr:from>
    <xdr:ext cx="10277476" cy="514350"/>
    <xdr:sp macro="" textlink="">
      <xdr:nvSpPr>
        <xdr:cNvPr id="16" name="CaixaDeTexto 15"/>
        <xdr:cNvSpPr txBox="1"/>
      </xdr:nvSpPr>
      <xdr:spPr>
        <a:xfrm>
          <a:off x="38099" y="16983075"/>
          <a:ext cx="10277476" cy="5143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Diferencial de Aliquota SEM ICMS  - SEM FECP - ICMS OUTROS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3</xdr:row>
      <xdr:rowOff>28576</xdr:rowOff>
    </xdr:from>
    <xdr:ext cx="10296525" cy="523874"/>
    <xdr:sp macro="" textlink="">
      <xdr:nvSpPr>
        <xdr:cNvPr id="17" name="CaixaDeTexto 16"/>
        <xdr:cNvSpPr txBox="1"/>
      </xdr:nvSpPr>
      <xdr:spPr>
        <a:xfrm>
          <a:off x="28575" y="219076"/>
          <a:ext cx="10296525" cy="523874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Diferencial de Aliquota SEM 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18</xdr:row>
      <xdr:rowOff>19050</xdr:rowOff>
    </xdr:from>
    <xdr:ext cx="10287000" cy="552450"/>
    <xdr:sp macro="" textlink="">
      <xdr:nvSpPr>
        <xdr:cNvPr id="18" name="CaixaDeTexto 17"/>
        <xdr:cNvSpPr txBox="1"/>
      </xdr:nvSpPr>
      <xdr:spPr>
        <a:xfrm>
          <a:off x="28575" y="3743325"/>
          <a:ext cx="10287000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SEM ICMS  - SEM FECP - ICMS ISENTO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33</xdr:row>
      <xdr:rowOff>19051</xdr:rowOff>
    </xdr:from>
    <xdr:ext cx="10306049" cy="552449"/>
    <xdr:sp macro="" textlink="">
      <xdr:nvSpPr>
        <xdr:cNvPr id="19" name="CaixaDeTexto 18"/>
        <xdr:cNvSpPr txBox="1"/>
      </xdr:nvSpPr>
      <xdr:spPr>
        <a:xfrm>
          <a:off x="19050" y="7686676"/>
          <a:ext cx="10306049" cy="552449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Diferencial de Aliquota SEM ICMS  - SEM FECP - ICMS OUTROS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1</xdr:col>
      <xdr:colOff>304800</xdr:colOff>
      <xdr:row>49</xdr:row>
      <xdr:rowOff>0</xdr:rowOff>
    </xdr:from>
    <xdr:ext cx="7029450" cy="542925"/>
    <xdr:sp macro="" textlink="">
      <xdr:nvSpPr>
        <xdr:cNvPr id="20" name="CaixaDeTexto 19"/>
        <xdr:cNvSpPr txBox="1"/>
      </xdr:nvSpPr>
      <xdr:spPr>
        <a:xfrm>
          <a:off x="1295400" y="11458575"/>
          <a:ext cx="7029450" cy="542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523875</xdr:colOff>
      <xdr:row>0</xdr:row>
      <xdr:rowOff>180975</xdr:rowOff>
    </xdr:from>
    <xdr:ext cx="8277225" cy="333375"/>
    <xdr:sp macro="" textlink="">
      <xdr:nvSpPr>
        <xdr:cNvPr id="21" name="CaixaDeTexto 20"/>
        <xdr:cNvSpPr txBox="1"/>
      </xdr:nvSpPr>
      <xdr:spPr>
        <a:xfrm>
          <a:off x="523875" y="180975"/>
          <a:ext cx="8277225" cy="333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Contribuinte do ICMS - Operação Entrada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7</xdr:col>
      <xdr:colOff>457201</xdr:colOff>
      <xdr:row>6</xdr:row>
      <xdr:rowOff>38100</xdr:rowOff>
    </xdr:from>
    <xdr:ext cx="2238375" cy="952500"/>
    <xdr:sp macro="" textlink="">
      <xdr:nvSpPr>
        <xdr:cNvPr id="31" name="CaixaDeTexto 30"/>
        <xdr:cNvSpPr txBox="1"/>
      </xdr:nvSpPr>
      <xdr:spPr>
        <a:xfrm>
          <a:off x="7239001" y="1200150"/>
          <a:ext cx="2238375" cy="9525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de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2.101.06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328055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030003</a:t>
          </a:r>
        </a:p>
      </xdr:txBody>
    </xdr:sp>
    <xdr:clientData/>
  </xdr:oneCellAnchor>
  <xdr:oneCellAnchor>
    <xdr:from>
      <xdr:col>8</xdr:col>
      <xdr:colOff>161925</xdr:colOff>
      <xdr:row>21</xdr:row>
      <xdr:rowOff>76199</xdr:rowOff>
    </xdr:from>
    <xdr:ext cx="2238375" cy="952500"/>
    <xdr:sp macro="" textlink="">
      <xdr:nvSpPr>
        <xdr:cNvPr id="32" name="CaixaDeTexto 31"/>
        <xdr:cNvSpPr txBox="1"/>
      </xdr:nvSpPr>
      <xdr:spPr>
        <a:xfrm>
          <a:off x="7753350" y="4791074"/>
          <a:ext cx="2238375" cy="9525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de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2.101.07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328056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030004</a:t>
          </a:r>
          <a:endParaRPr lang="pt-BR">
            <a:effectLst/>
          </a:endParaRP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8</xdr:col>
      <xdr:colOff>219075</xdr:colOff>
      <xdr:row>36</xdr:row>
      <xdr:rowOff>180975</xdr:rowOff>
    </xdr:from>
    <xdr:ext cx="2238375" cy="1047750"/>
    <xdr:sp macro="" textlink="">
      <xdr:nvSpPr>
        <xdr:cNvPr id="33" name="CaixaDeTexto 32"/>
        <xdr:cNvSpPr txBox="1"/>
      </xdr:nvSpPr>
      <xdr:spPr>
        <a:xfrm>
          <a:off x="7810500" y="8477250"/>
          <a:ext cx="2238375" cy="104775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de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2.101.08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328057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030005</a:t>
          </a:r>
          <a:endParaRPr lang="pt-BR">
            <a:effectLst/>
          </a:endParaRP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8</xdr:col>
      <xdr:colOff>85725</xdr:colOff>
      <xdr:row>52</xdr:row>
      <xdr:rowOff>57150</xdr:rowOff>
    </xdr:from>
    <xdr:ext cx="2085975" cy="981075"/>
    <xdr:sp macro="" textlink="">
      <xdr:nvSpPr>
        <xdr:cNvPr id="34" name="CaixaDeTexto 33"/>
        <xdr:cNvSpPr txBox="1"/>
      </xdr:nvSpPr>
      <xdr:spPr>
        <a:xfrm>
          <a:off x="7677150" y="12163425"/>
          <a:ext cx="2085975" cy="98107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2.101.09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328058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030006</a:t>
          </a:r>
          <a:endParaRPr lang="pt-BR">
            <a:effectLst/>
          </a:endParaRP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8</xdr:col>
      <xdr:colOff>209550</xdr:colOff>
      <xdr:row>67</xdr:row>
      <xdr:rowOff>123825</xdr:rowOff>
    </xdr:from>
    <xdr:ext cx="2085975" cy="1019175"/>
    <xdr:sp macro="" textlink="">
      <xdr:nvSpPr>
        <xdr:cNvPr id="35" name="CaixaDeTexto 34"/>
        <xdr:cNvSpPr txBox="1"/>
      </xdr:nvSpPr>
      <xdr:spPr>
        <a:xfrm>
          <a:off x="7800975" y="15640050"/>
          <a:ext cx="2085975" cy="101917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2.101.10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327997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030007</a:t>
          </a:r>
          <a:endParaRPr lang="pt-BR">
            <a:effectLst/>
          </a:endParaRP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8</xdr:col>
      <xdr:colOff>180976</xdr:colOff>
      <xdr:row>82</xdr:row>
      <xdr:rowOff>114300</xdr:rowOff>
    </xdr:from>
    <xdr:ext cx="2085975" cy="1019175"/>
    <xdr:sp macro="" textlink="">
      <xdr:nvSpPr>
        <xdr:cNvPr id="36" name="CaixaDeTexto 35"/>
        <xdr:cNvSpPr txBox="1"/>
      </xdr:nvSpPr>
      <xdr:spPr>
        <a:xfrm>
          <a:off x="7772401" y="19202400"/>
          <a:ext cx="2085975" cy="101917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2.101.11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327997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030008</a:t>
          </a:r>
          <a:endParaRPr lang="pt-BR">
            <a:effectLst/>
          </a:endParaRP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333375</xdr:colOff>
      <xdr:row>13</xdr:row>
      <xdr:rowOff>95249</xdr:rowOff>
    </xdr:from>
    <xdr:ext cx="5038725" cy="466725"/>
    <xdr:sp macro="" textlink="">
      <xdr:nvSpPr>
        <xdr:cNvPr id="2" name="CaixaDeTexto 1"/>
        <xdr:cNvSpPr txBox="1"/>
      </xdr:nvSpPr>
      <xdr:spPr>
        <a:xfrm>
          <a:off x="2514600" y="54959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9</xdr:row>
      <xdr:rowOff>19050</xdr:rowOff>
    </xdr:from>
    <xdr:ext cx="4800601" cy="1333500"/>
    <xdr:sp macro="" textlink="">
      <xdr:nvSpPr>
        <xdr:cNvPr id="3" name="CaixaDeTexto 2"/>
        <xdr:cNvSpPr txBox="1"/>
      </xdr:nvSpPr>
      <xdr:spPr>
        <a:xfrm>
          <a:off x="19049" y="1495425"/>
          <a:ext cx="4800601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4</xdr:row>
      <xdr:rowOff>95250</xdr:rowOff>
    </xdr:from>
    <xdr:ext cx="12296775" cy="657225"/>
    <xdr:sp macro="" textlink="">
      <xdr:nvSpPr>
        <xdr:cNvPr id="4" name="CaixaDeTexto 3"/>
        <xdr:cNvSpPr txBox="1"/>
      </xdr:nvSpPr>
      <xdr:spPr>
        <a:xfrm>
          <a:off x="19050" y="95250"/>
          <a:ext cx="12296775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32</xdr:row>
      <xdr:rowOff>95249</xdr:rowOff>
    </xdr:from>
    <xdr:ext cx="5038725" cy="466725"/>
    <xdr:sp macro="" textlink="">
      <xdr:nvSpPr>
        <xdr:cNvPr id="5" name="CaixaDeTexto 4"/>
        <xdr:cNvSpPr txBox="1"/>
      </xdr:nvSpPr>
      <xdr:spPr>
        <a:xfrm>
          <a:off x="2009775" y="15525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28</xdr:row>
      <xdr:rowOff>19050</xdr:rowOff>
    </xdr:from>
    <xdr:ext cx="11687175" cy="1333500"/>
    <xdr:sp macro="" textlink="">
      <xdr:nvSpPr>
        <xdr:cNvPr id="6" name="CaixaDeTexto 5"/>
        <xdr:cNvSpPr txBox="1"/>
      </xdr:nvSpPr>
      <xdr:spPr>
        <a:xfrm>
          <a:off x="19049" y="7143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23</xdr:row>
      <xdr:rowOff>95250</xdr:rowOff>
    </xdr:from>
    <xdr:ext cx="12344400" cy="657225"/>
    <xdr:sp macro="" textlink="">
      <xdr:nvSpPr>
        <xdr:cNvPr id="7" name="CaixaDeTexto 6"/>
        <xdr:cNvSpPr txBox="1"/>
      </xdr:nvSpPr>
      <xdr:spPr>
        <a:xfrm>
          <a:off x="19050" y="4438650"/>
          <a:ext cx="12344400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ISENTO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51</xdr:row>
      <xdr:rowOff>95249</xdr:rowOff>
    </xdr:from>
    <xdr:ext cx="5038725" cy="466725"/>
    <xdr:sp macro="" textlink="">
      <xdr:nvSpPr>
        <xdr:cNvPr id="8" name="CaixaDeTexto 7"/>
        <xdr:cNvSpPr txBox="1"/>
      </xdr:nvSpPr>
      <xdr:spPr>
        <a:xfrm>
          <a:off x="2009775" y="6153149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47</xdr:row>
      <xdr:rowOff>19050</xdr:rowOff>
    </xdr:from>
    <xdr:ext cx="11687175" cy="1333500"/>
    <xdr:sp macro="" textlink="">
      <xdr:nvSpPr>
        <xdr:cNvPr id="9" name="CaixaDeTexto 8"/>
        <xdr:cNvSpPr txBox="1"/>
      </xdr:nvSpPr>
      <xdr:spPr>
        <a:xfrm>
          <a:off x="19049" y="5314950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42</xdr:row>
      <xdr:rowOff>19051</xdr:rowOff>
    </xdr:from>
    <xdr:ext cx="12344400" cy="495300"/>
    <xdr:sp macro="" textlink="">
      <xdr:nvSpPr>
        <xdr:cNvPr id="10" name="CaixaDeTexto 9"/>
        <xdr:cNvSpPr txBox="1"/>
      </xdr:nvSpPr>
      <xdr:spPr>
        <a:xfrm>
          <a:off x="19050" y="9058276"/>
          <a:ext cx="12344400" cy="49530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OUTROS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523875</xdr:colOff>
      <xdr:row>1</xdr:row>
      <xdr:rowOff>9525</xdr:rowOff>
    </xdr:from>
    <xdr:ext cx="11839575" cy="304800"/>
    <xdr:sp macro="" textlink="">
      <xdr:nvSpPr>
        <xdr:cNvPr id="11" name="CaixaDeTexto 10"/>
        <xdr:cNvSpPr txBox="1"/>
      </xdr:nvSpPr>
      <xdr:spPr>
        <a:xfrm>
          <a:off x="523875" y="209550"/>
          <a:ext cx="11839575" cy="3048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Contribuinte do ICMS - Operação de Entrada</a:t>
          </a:r>
          <a:endParaRPr lang="pt-BR" sz="1100"/>
        </a:p>
      </xdr:txBody>
    </xdr:sp>
    <xdr:clientData/>
  </xdr:oneCellAnchor>
  <xdr:oneCellAnchor>
    <xdr:from>
      <xdr:col>0</xdr:col>
      <xdr:colOff>523875</xdr:colOff>
      <xdr:row>61</xdr:row>
      <xdr:rowOff>44822</xdr:rowOff>
    </xdr:from>
    <xdr:ext cx="11839575" cy="259977"/>
    <xdr:sp macro="" textlink="">
      <xdr:nvSpPr>
        <xdr:cNvPr id="12" name="CaixaDeTexto 11"/>
        <xdr:cNvSpPr txBox="1"/>
      </xdr:nvSpPr>
      <xdr:spPr>
        <a:xfrm>
          <a:off x="523875" y="13402234"/>
          <a:ext cx="11839575" cy="25997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70</xdr:row>
      <xdr:rowOff>95249</xdr:rowOff>
    </xdr:from>
    <xdr:ext cx="5038725" cy="466725"/>
    <xdr:sp macro="" textlink="">
      <xdr:nvSpPr>
        <xdr:cNvPr id="13" name="CaixaDeTexto 12"/>
        <xdr:cNvSpPr txBox="1"/>
      </xdr:nvSpPr>
      <xdr:spPr>
        <a:xfrm>
          <a:off x="2009775" y="23336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66</xdr:row>
      <xdr:rowOff>19050</xdr:rowOff>
    </xdr:from>
    <xdr:ext cx="11687175" cy="1333500"/>
    <xdr:sp macro="" textlink="">
      <xdr:nvSpPr>
        <xdr:cNvPr id="14" name="CaixaDeTexto 13"/>
        <xdr:cNvSpPr txBox="1"/>
      </xdr:nvSpPr>
      <xdr:spPr>
        <a:xfrm>
          <a:off x="19049" y="149542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61</xdr:row>
      <xdr:rowOff>95250</xdr:rowOff>
    </xdr:from>
    <xdr:ext cx="12296775" cy="657225"/>
    <xdr:sp macro="" textlink="">
      <xdr:nvSpPr>
        <xdr:cNvPr id="15" name="CaixaDeTexto 14"/>
        <xdr:cNvSpPr txBox="1"/>
      </xdr:nvSpPr>
      <xdr:spPr>
        <a:xfrm>
          <a:off x="19050" y="876300"/>
          <a:ext cx="12296775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r>
            <a:rPr lang="pt-BR" sz="1100"/>
            <a:t>                                                                                                                            Considera ICMS PROPRIO Habilitado</a:t>
          </a:r>
        </a:p>
      </xdr:txBody>
    </xdr:sp>
    <xdr:clientData/>
  </xdr:oneCellAnchor>
  <xdr:oneCellAnchor>
    <xdr:from>
      <xdr:col>2</xdr:col>
      <xdr:colOff>333375</xdr:colOff>
      <xdr:row>89</xdr:row>
      <xdr:rowOff>95249</xdr:rowOff>
    </xdr:from>
    <xdr:ext cx="5038725" cy="466725"/>
    <xdr:sp macro="" textlink="">
      <xdr:nvSpPr>
        <xdr:cNvPr id="16" name="CaixaDeTexto 15"/>
        <xdr:cNvSpPr txBox="1"/>
      </xdr:nvSpPr>
      <xdr:spPr>
        <a:xfrm>
          <a:off x="2009775" y="65436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85</xdr:row>
      <xdr:rowOff>19050</xdr:rowOff>
    </xdr:from>
    <xdr:ext cx="11687175" cy="1333500"/>
    <xdr:sp macro="" textlink="">
      <xdr:nvSpPr>
        <xdr:cNvPr id="17" name="CaixaDeTexto 16"/>
        <xdr:cNvSpPr txBox="1"/>
      </xdr:nvSpPr>
      <xdr:spPr>
        <a:xfrm>
          <a:off x="19049" y="57054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80</xdr:row>
      <xdr:rowOff>95250</xdr:rowOff>
    </xdr:from>
    <xdr:ext cx="12344400" cy="657225"/>
    <xdr:sp macro="" textlink="">
      <xdr:nvSpPr>
        <xdr:cNvPr id="18" name="CaixaDeTexto 17"/>
        <xdr:cNvSpPr txBox="1"/>
      </xdr:nvSpPr>
      <xdr:spPr>
        <a:xfrm>
          <a:off x="19050" y="5029200"/>
          <a:ext cx="12344400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ISENTO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Considera ICMS PROPRIO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108</xdr:row>
      <xdr:rowOff>95249</xdr:rowOff>
    </xdr:from>
    <xdr:ext cx="5038725" cy="466725"/>
    <xdr:sp macro="" textlink="">
      <xdr:nvSpPr>
        <xdr:cNvPr id="19" name="CaixaDeTexto 18"/>
        <xdr:cNvSpPr txBox="1"/>
      </xdr:nvSpPr>
      <xdr:spPr>
        <a:xfrm>
          <a:off x="2009775" y="105441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104</xdr:row>
      <xdr:rowOff>19050</xdr:rowOff>
    </xdr:from>
    <xdr:ext cx="11687175" cy="1333500"/>
    <xdr:sp macro="" textlink="">
      <xdr:nvSpPr>
        <xdr:cNvPr id="20" name="CaixaDeTexto 19"/>
        <xdr:cNvSpPr txBox="1"/>
      </xdr:nvSpPr>
      <xdr:spPr>
        <a:xfrm>
          <a:off x="19049" y="97059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99</xdr:row>
      <xdr:rowOff>19051</xdr:rowOff>
    </xdr:from>
    <xdr:ext cx="12344400" cy="600074"/>
    <xdr:sp macro="" textlink="">
      <xdr:nvSpPr>
        <xdr:cNvPr id="21" name="CaixaDeTexto 20"/>
        <xdr:cNvSpPr txBox="1"/>
      </xdr:nvSpPr>
      <xdr:spPr>
        <a:xfrm>
          <a:off x="19050" y="22250401"/>
          <a:ext cx="12344400" cy="600074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OUTROS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Considera ICMS PROPRIO Habilitado</a:t>
          </a:r>
          <a:endParaRPr lang="pt-BR">
            <a:effectLst/>
          </a:endParaRPr>
        </a:p>
        <a:p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9</xdr:col>
      <xdr:colOff>653304</xdr:colOff>
      <xdr:row>9</xdr:row>
      <xdr:rowOff>67236</xdr:rowOff>
    </xdr:from>
    <xdr:ext cx="2133599" cy="1344706"/>
    <xdr:sp macro="" textlink="">
      <xdr:nvSpPr>
        <xdr:cNvPr id="27" name="CaixaDeTexto 26"/>
        <xdr:cNvSpPr txBox="1"/>
      </xdr:nvSpPr>
      <xdr:spPr>
        <a:xfrm>
          <a:off x="7780245" y="1546412"/>
          <a:ext cx="2133599" cy="1344706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2.101.30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328061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030009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Obs.: Não tem FECP</a:t>
          </a:r>
        </a:p>
      </xdr:txBody>
    </xdr:sp>
    <xdr:clientData/>
  </xdr:oneCellAnchor>
  <xdr:oneCellAnchor>
    <xdr:from>
      <xdr:col>9</xdr:col>
      <xdr:colOff>603997</xdr:colOff>
      <xdr:row>27</xdr:row>
      <xdr:rowOff>11204</xdr:rowOff>
    </xdr:from>
    <xdr:ext cx="2133599" cy="1322295"/>
    <xdr:sp macro="" textlink="">
      <xdr:nvSpPr>
        <xdr:cNvPr id="31" name="CaixaDeTexto 30"/>
        <xdr:cNvSpPr txBox="1"/>
      </xdr:nvSpPr>
      <xdr:spPr>
        <a:xfrm>
          <a:off x="7730938" y="5771028"/>
          <a:ext cx="2133599" cy="132229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2.101.31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328062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030010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OBS.: Não</a:t>
          </a:r>
          <a:r>
            <a:rPr lang="pt-BR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Tem FECP</a:t>
          </a:r>
          <a:endParaRPr lang="pt-BR">
            <a:effectLst/>
          </a:endParaRPr>
        </a:p>
      </xdr:txBody>
    </xdr:sp>
    <xdr:clientData/>
  </xdr:oneCellAnchor>
  <xdr:oneCellAnchor>
    <xdr:from>
      <xdr:col>9</xdr:col>
      <xdr:colOff>722779</xdr:colOff>
      <xdr:row>44</xdr:row>
      <xdr:rowOff>179293</xdr:rowOff>
    </xdr:from>
    <xdr:ext cx="2448486" cy="1400735"/>
    <xdr:sp macro="" textlink="">
      <xdr:nvSpPr>
        <xdr:cNvPr id="32" name="CaixaDeTexto 31"/>
        <xdr:cNvSpPr txBox="1"/>
      </xdr:nvSpPr>
      <xdr:spPr>
        <a:xfrm>
          <a:off x="7849720" y="9793940"/>
          <a:ext cx="2448486" cy="140073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2.101.32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328063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030011</a:t>
          </a:r>
          <a:endParaRPr lang="pt-BR"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OBS.: Não</a:t>
          </a:r>
          <a:r>
            <a:rPr lang="pt-BR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Tem FECP</a:t>
          </a:r>
          <a:endParaRPr lang="pt-BR">
            <a:effectLst/>
          </a:endParaRPr>
        </a:p>
      </xdr:txBody>
    </xdr:sp>
    <xdr:clientData/>
  </xdr:oneCellAnchor>
  <xdr:oneCellAnchor>
    <xdr:from>
      <xdr:col>10</xdr:col>
      <xdr:colOff>12327</xdr:colOff>
      <xdr:row>66</xdr:row>
      <xdr:rowOff>33618</xdr:rowOff>
    </xdr:from>
    <xdr:ext cx="2710703" cy="1322294"/>
    <xdr:sp macro="" textlink="">
      <xdr:nvSpPr>
        <xdr:cNvPr id="33" name="CaixaDeTexto 32"/>
        <xdr:cNvSpPr txBox="1"/>
      </xdr:nvSpPr>
      <xdr:spPr>
        <a:xfrm>
          <a:off x="7890062" y="14186647"/>
          <a:ext cx="2710703" cy="132229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2.101.33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328064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030012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OBS.: Não</a:t>
          </a:r>
          <a:r>
            <a:rPr lang="pt-BR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Tem FECP</a:t>
          </a:r>
          <a:endParaRPr lang="pt-BR">
            <a:effectLst/>
          </a:endParaRP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9</xdr:col>
      <xdr:colOff>556932</xdr:colOff>
      <xdr:row>85</xdr:row>
      <xdr:rowOff>0</xdr:rowOff>
    </xdr:from>
    <xdr:ext cx="2352115" cy="1333500"/>
    <xdr:sp macro="" textlink="">
      <xdr:nvSpPr>
        <xdr:cNvPr id="34" name="CaixaDeTexto 33"/>
        <xdr:cNvSpPr txBox="1"/>
      </xdr:nvSpPr>
      <xdr:spPr>
        <a:xfrm>
          <a:off x="7683873" y="18467294"/>
          <a:ext cx="2352115" cy="13335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2.101.34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328065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OBS.: Não</a:t>
          </a:r>
          <a:r>
            <a:rPr lang="pt-BR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Tem FECP</a:t>
          </a:r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10</xdr:col>
      <xdr:colOff>59391</xdr:colOff>
      <xdr:row>102</xdr:row>
      <xdr:rowOff>136712</xdr:rowOff>
    </xdr:from>
    <xdr:ext cx="2352115" cy="1286436"/>
    <xdr:sp macro="" textlink="">
      <xdr:nvSpPr>
        <xdr:cNvPr id="35" name="CaixaDeTexto 34"/>
        <xdr:cNvSpPr txBox="1"/>
      </xdr:nvSpPr>
      <xdr:spPr>
        <a:xfrm>
          <a:off x="7937126" y="22705359"/>
          <a:ext cx="2352115" cy="1286436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2.101.35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328066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Obs.: Não tem FECP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4</xdr:row>
      <xdr:rowOff>47625</xdr:rowOff>
    </xdr:from>
    <xdr:ext cx="9105900" cy="952500"/>
    <xdr:sp macro="" textlink="">
      <xdr:nvSpPr>
        <xdr:cNvPr id="2" name="CaixaDeTexto 1"/>
        <xdr:cNvSpPr txBox="1"/>
      </xdr:nvSpPr>
      <xdr:spPr>
        <a:xfrm>
          <a:off x="1" y="1581150"/>
          <a:ext cx="91059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2</xdr:colOff>
      <xdr:row>4</xdr:row>
      <xdr:rowOff>47624</xdr:rowOff>
    </xdr:from>
    <xdr:ext cx="6915148" cy="1133475"/>
    <xdr:sp macro="" textlink="">
      <xdr:nvSpPr>
        <xdr:cNvPr id="3" name="CaixaDeTexto 2"/>
        <xdr:cNvSpPr txBox="1"/>
      </xdr:nvSpPr>
      <xdr:spPr>
        <a:xfrm>
          <a:off x="2" y="819149"/>
          <a:ext cx="6915148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Não Utiliza</a:t>
          </a:r>
        </a:p>
        <a:p>
          <a:r>
            <a:rPr lang="pt-BR" sz="1100"/>
            <a:t>Considerar "ICMS Proprio" Desabilitado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1</xdr:row>
      <xdr:rowOff>19050</xdr:rowOff>
    </xdr:from>
    <xdr:ext cx="9267825" cy="552450"/>
    <xdr:sp macro="" textlink="">
      <xdr:nvSpPr>
        <xdr:cNvPr id="4" name="CaixaDeTexto 3"/>
        <xdr:cNvSpPr txBox="1"/>
      </xdr:nvSpPr>
      <xdr:spPr>
        <a:xfrm>
          <a:off x="28575" y="219075"/>
          <a:ext cx="9267825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6</xdr:col>
      <xdr:colOff>276225</xdr:colOff>
      <xdr:row>4</xdr:row>
      <xdr:rowOff>85725</xdr:rowOff>
    </xdr:from>
    <xdr:ext cx="2133599" cy="1047751"/>
    <xdr:sp macro="" textlink="">
      <xdr:nvSpPr>
        <xdr:cNvPr id="6" name="CaixaDeTexto 5"/>
        <xdr:cNvSpPr txBox="1"/>
      </xdr:nvSpPr>
      <xdr:spPr>
        <a:xfrm>
          <a:off x="6943725" y="866775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2.1.25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328070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32" name="Tabela3691233" displayName="Tabela3691233" ref="A13:K16" totalsRowShown="0" headerRowBorderDxfId="174" tableBorderDxfId="173" totalsRowBorderDxfId="172">
  <autoFilter ref="A13:K16"/>
  <tableColumns count="11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171">
      <calculatedColumnFormula>A13-D13</calculatedColumnFormula>
    </tableColumn>
    <tableColumn id="5" name="B.de Calculo DIFAL_x000a_(Calculo ICMS por Dentro)" dataDxfId="170">
      <calculatedColumnFormula>((E14)/(C14))</calculatedColumnFormula>
    </tableColumn>
    <tableColumn id="6" name="Vlr ICMS _x000a_Interestadual"/>
    <tableColumn id="7" name="Vlr ICMS _x000a_Interno_x000a_"/>
    <tableColumn id="8" name="Valor Difal"/>
    <tableColumn id="9" name="Valor ICMS _x000a_Destino 40%" dataDxfId="169">
      <calculatedColumnFormula>I14*(40/100)</calculatedColumnFormula>
    </tableColumn>
    <tableColumn id="10" name="Valor ICMS _x000a_Origem 60%" dataDxfId="168">
      <calculatedColumnFormula>I14*(60/100)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ela367182411" displayName="Tabela367182411" ref="A75:Q78" totalsRowShown="0" headerRowDxfId="61" headerRowBorderDxfId="60" tableBorderDxfId="59" totalsRowBorderDxfId="58">
  <autoFilter ref="A75:Q78"/>
  <tableColumns count="17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57">
      <calculatedColumnFormula>A75-D75</calculatedColumnFormula>
    </tableColumn>
    <tableColumn id="5" name="% FECP_x000a_" dataDxfId="56">
      <calculatedColumnFormula>((E76)/(C76))</calculatedColumnFormula>
    </tableColumn>
    <tableColumn id="6" name="B.de Calculo DIFAL_x000a_(Calculo ICMS por Dentro)" dataDxfId="55">
      <calculatedColumnFormula>(E76/C76)</calculatedColumnFormula>
    </tableColumn>
    <tableColumn id="17" name="% Redução"/>
    <tableColumn id="18" name="Valor da Redução" dataDxfId="54">
      <calculatedColumnFormula>(G76*(H76/100))</calculatedColumnFormula>
    </tableColumn>
    <tableColumn id="16" name="BC do Difal_x000a_Após a Redução" dataDxfId="53">
      <calculatedColumnFormula>G76-I76</calculatedColumnFormula>
    </tableColumn>
    <tableColumn id="7" name="Vlr ICMS _x000a_Interestadual_x000a_" dataDxfId="52">
      <calculatedColumnFormula>(A75*(B75/100))</calculatedColumnFormula>
    </tableColumn>
    <tableColumn id="8" name="Vlr ICMS _x000a_Interno" dataDxfId="51">
      <calculatedColumnFormula>(J76*((C75+F76)/100))</calculatedColumnFormula>
    </tableColumn>
    <tableColumn id="9" name="Valor Difal" dataDxfId="50">
      <calculatedColumnFormula>(L76-K76)</calculatedColumnFormula>
    </tableColumn>
    <tableColumn id="10" name="Valor FECP_x000a_Recolhido_x000a_Separado" dataDxfId="49">
      <calculatedColumnFormula>(J76*(F76/100))</calculatedColumnFormula>
    </tableColumn>
    <tableColumn id="12" name="Vlr DIFAL_x000a_S\FECP" dataDxfId="48">
      <calculatedColumnFormula>(M76-N76)</calculatedColumnFormula>
    </tableColumn>
    <tableColumn id="13" name="Valor ICMS _x000a_Destino 60%" dataDxfId="47"/>
    <tableColumn id="14" name="Valor ICMS _x000a_Origem 40%" dataDxfId="46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Tabela36718243712" displayName="Tabela36718243712" ref="A94:Q97" totalsRowShown="0" headerRowDxfId="45" headerRowBorderDxfId="44" tableBorderDxfId="43" totalsRowBorderDxfId="42">
  <autoFilter ref="A94:Q97"/>
  <tableColumns count="17">
    <tableColumn id="1" name="Valor da Mercadoria_x000a_(Valor de Isento)" dataDxfId="41"/>
    <tableColumn id="2" name="Aliq. Interestadual_x000a_(Aliq.ICMS)" dataDxfId="40"/>
    <tableColumn id="3" name="Aliq. Interna_x000a_(ALQ intra ou DIFAL Interna/ST)" dataDxfId="39"/>
    <tableColumn id="4" name="Vlr do ICMS Proprio_x000a_(Destado na Nfe)" dataDxfId="38"/>
    <tableColumn id="11" name="Vlr para Cálculo da Base do _x000a_Diferencial" dataDxfId="37">
      <calculatedColumnFormula>A94-D94</calculatedColumnFormula>
    </tableColumn>
    <tableColumn id="5" name="% FECP_x000a_" dataDxfId="36">
      <calculatedColumnFormula>((E95)/(C95))</calculatedColumnFormula>
    </tableColumn>
    <tableColumn id="6" name="B.de Calculo DIFAL_x000a_(Calculo ICMS por Dentro)" dataDxfId="35">
      <calculatedColumnFormula>(E95/C95)</calculatedColumnFormula>
    </tableColumn>
    <tableColumn id="17" name="% Redução" dataDxfId="34"/>
    <tableColumn id="18" name="Valor da Redução" dataDxfId="33">
      <calculatedColumnFormula>(G95*(H95/100))</calculatedColumnFormula>
    </tableColumn>
    <tableColumn id="16" name="BC do Difal_x000a_Após a Redução" dataDxfId="32">
      <calculatedColumnFormula>G95-I95</calculatedColumnFormula>
    </tableColumn>
    <tableColumn id="7" name="Vlr ICMS _x000a_Interestadual_x000a_" dataDxfId="31">
      <calculatedColumnFormula>(A94*(B94/100))</calculatedColumnFormula>
    </tableColumn>
    <tableColumn id="8" name="Vlr ICMS _x000a_Interno" dataDxfId="30">
      <calculatedColumnFormula>(J95*((C94+F95)/100))</calculatedColumnFormula>
    </tableColumn>
    <tableColumn id="9" name="Valor Difal" dataDxfId="29">
      <calculatedColumnFormula>(L95-K95)</calculatedColumnFormula>
    </tableColumn>
    <tableColumn id="10" name="Valor FECP_x000a_Recolhido_x000a_Separado" dataDxfId="28">
      <calculatedColumnFormula>(J95*(F95/100))</calculatedColumnFormula>
    </tableColumn>
    <tableColumn id="12" name="Vlr DIFAL_x000a_S\FECP" dataDxfId="27">
      <calculatedColumnFormula>(M95-N95)</calculatedColumnFormula>
    </tableColumn>
    <tableColumn id="13" name="Valor ICMS _x000a_Destino 60%" dataDxfId="26"/>
    <tableColumn id="14" name="Valor ICMS _x000a_Origem 40%" dataDxfId="25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Tabela367182437213" displayName="Tabela367182437213" ref="A113:Q116" totalsRowShown="0" headerRowDxfId="24" headerRowBorderDxfId="23" tableBorderDxfId="22" totalsRowBorderDxfId="21">
  <autoFilter ref="A113:Q116"/>
  <tableColumns count="17">
    <tableColumn id="1" name="Valor da Mercadoria_x000a_(Valor de Outros)" dataDxfId="20"/>
    <tableColumn id="2" name="Aliq. Interestadual_x000a_(Aliq.ICMS)" dataDxfId="19"/>
    <tableColumn id="3" name="Aliq. Interna_x000a_(ALQ intra ou DIFAL Interna/ST)" dataDxfId="18"/>
    <tableColumn id="4" name="Vlr do ICMS Proprio_x000a_(Destado na Nfe)" dataDxfId="17"/>
    <tableColumn id="11" name="Vlr para Cálculo da Base do _x000a_Diferencial" dataDxfId="16">
      <calculatedColumnFormula>A113-D113</calculatedColumnFormula>
    </tableColumn>
    <tableColumn id="5" name="% FECP_x000a_" dataDxfId="15">
      <calculatedColumnFormula>((E114)/(C114))</calculatedColumnFormula>
    </tableColumn>
    <tableColumn id="6" name="B.de Calculo DIFAL_x000a_(Calculo ICMS por Dentro)" dataDxfId="14">
      <calculatedColumnFormula>(E114/C114)</calculatedColumnFormula>
    </tableColumn>
    <tableColumn id="17" name="% Redução" dataDxfId="13"/>
    <tableColumn id="18" name="Valor da Redução" dataDxfId="12">
      <calculatedColumnFormula>(G114*(H114/100))</calculatedColumnFormula>
    </tableColumn>
    <tableColumn id="16" name="BC do Difal_x000a_Após a Redução" dataDxfId="11">
      <calculatedColumnFormula>G114-I114</calculatedColumnFormula>
    </tableColumn>
    <tableColumn id="7" name="Vlr ICMS _x000a_Interestadual_x000a_" dataDxfId="10">
      <calculatedColumnFormula>(A113*(B113/100))</calculatedColumnFormula>
    </tableColumn>
    <tableColumn id="8" name="Vlr ICMS _x000a_Interno" dataDxfId="9">
      <calculatedColumnFormula>(J114*((C113+F114)/100))</calculatedColumnFormula>
    </tableColumn>
    <tableColumn id="9" name="Valor Difal" dataDxfId="8">
      <calculatedColumnFormula>(L114-K114)</calculatedColumnFormula>
    </tableColumn>
    <tableColumn id="10" name="Valor FECP_x000a_Recolhido_x000a_Separado" dataDxfId="7">
      <calculatedColumnFormula>(J114*(F114/100))</calculatedColumnFormula>
    </tableColumn>
    <tableColumn id="12" name="Vlr DIFAL_x000a_S\FECP" dataDxfId="6">
      <calculatedColumnFormula>(M114-N114)</calculatedColumnFormula>
    </tableColumn>
    <tableColumn id="13" name="Valor ICMS _x000a_Destino 60%" dataDxfId="5"/>
    <tableColumn id="14" name="Valor ICMS _x000a_Origem 40%" dataDxfId="4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37" name="Tabela369121435142238" displayName="Tabela369121435142238" ref="A11:H14" totalsRowShown="0" headerRowBorderDxfId="3" tableBorderDxfId="2" totalsRowBorderDxfId="1">
  <autoFilter ref="A11:H14"/>
  <tableColumns count="8">
    <tableColumn id="1" name="Valor da Mercadoria_x000a_(Base de Calculo Tributada)"/>
    <tableColumn id="2" name="Aliq. Interestadual_x000a_(Aliq.ICMS)"/>
    <tableColumn id="3" name="Aliq. Interna_x000a_(ALQ intra ou DIFAL Interna/ST)"/>
    <tableColumn id="4" name="Vlr do ICMS Proprio_x000a_(Destado na Nfe)"/>
    <tableColumn id="5" name="B.de Calculo DIFAL_x000a_" dataDxfId="0">
      <calculatedColumnFormula>(A11)</calculatedColumnFormula>
    </tableColumn>
    <tableColumn id="6" name="Vlr ICMS _x000a_Interestadual"/>
    <tableColumn id="7" name="Vlr ICMS _x000a_Interno_x000a_"/>
    <tableColumn id="8" name="Valor Difa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4" name="Tabela369121435" displayName="Tabela369121435" ref="A28:K31" totalsRowShown="0" headerRowBorderDxfId="167" tableBorderDxfId="166" totalsRowBorderDxfId="165">
  <autoFilter ref="A28:K31"/>
  <tableColumns count="11">
    <tableColumn id="1" name="Valor da Mercadoria_x000a_(Valor de Isento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164">
      <calculatedColumnFormula>A28-D28</calculatedColumnFormula>
    </tableColumn>
    <tableColumn id="5" name="B.de Calculo DIFAL_x000a_(Calculo ICMS por Dentro)" dataDxfId="163">
      <calculatedColumnFormula>((E29)/(C29))</calculatedColumnFormula>
    </tableColumn>
    <tableColumn id="6" name="Vlr ICMS _x000a_Interestadual"/>
    <tableColumn id="7" name="Vlr ICMS _x000a_Interno_x000a_"/>
    <tableColumn id="8" name="Valor Difal"/>
    <tableColumn id="9" name="Valor ICMS _x000a_Destino 60%" dataDxfId="162">
      <calculatedColumnFormula>I29*(60/100)</calculatedColumnFormula>
    </tableColumn>
    <tableColumn id="10" name="Valor ICMS _x000a_Origem 40%" dataDxfId="161">
      <calculatedColumnFormula>I29*(60/100)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5" name="Tabela36912141636" displayName="Tabela36912141636" ref="A43:K46" totalsRowShown="0" headerRowBorderDxfId="160" tableBorderDxfId="159" totalsRowBorderDxfId="158">
  <autoFilter ref="A43:K46"/>
  <tableColumns count="11">
    <tableColumn id="1" name="Valor da Mercadoria_x000a_(Valor de Outros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157">
      <calculatedColumnFormula>A43-D43</calculatedColumnFormula>
    </tableColumn>
    <tableColumn id="5" name="B.de Calculo DIFAL_x000a_(Calculo ICMS por Dentro)" dataDxfId="156">
      <calculatedColumnFormula>((E44)/(C44))</calculatedColumnFormula>
    </tableColumn>
    <tableColumn id="6" name="Vlr ICMS _x000a_Interestadual"/>
    <tableColumn id="7" name="Vlr ICMS _x000a_Interno_x000a_"/>
    <tableColumn id="8" name="Valor Difal"/>
    <tableColumn id="9" name="Valor ICMS _x000a_Destino 60%" dataDxfId="155">
      <calculatedColumnFormula>I44*(60/100)</calculatedColumnFormula>
    </tableColumn>
    <tableColumn id="10" name="Valor ICMS _x000a_Origem 40%" dataDxfId="154">
      <calculatedColumnFormula>I44*(40/100)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Tabela36912333" displayName="Tabela36912333" ref="A59:K62" totalsRowShown="0" headerRowBorderDxfId="153" tableBorderDxfId="152" totalsRowBorderDxfId="151">
  <autoFilter ref="A59:K62"/>
  <tableColumns count="11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150">
      <calculatedColumnFormula>A59-D59</calculatedColumnFormula>
    </tableColumn>
    <tableColumn id="5" name="B.de Calculo DIFAL_x000a_(Calculo ICMS por Dentro)" dataDxfId="149">
      <calculatedColumnFormula>((E60)/(C60))</calculatedColumnFormula>
    </tableColumn>
    <tableColumn id="6" name="Vlr ICMS _x000a_Interestadual" dataDxfId="148">
      <calculatedColumnFormula>(A59*(B59/100))</calculatedColumnFormula>
    </tableColumn>
    <tableColumn id="7" name="Vlr ICMS _x000a_Interno_x000a_"/>
    <tableColumn id="8" name="Valor Difal"/>
    <tableColumn id="9" name="Valor ICMS _x000a_Destino 40%" dataDxfId="147">
      <calculatedColumnFormula>I60*(40/100)</calculatedColumnFormula>
    </tableColumn>
    <tableColumn id="10" name="Valor ICMS _x000a_Origem 60%" dataDxfId="146">
      <calculatedColumnFormula>I60*(60/100)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ela36912335" displayName="Tabela36912335" ref="A74:K77" totalsRowShown="0" headerRowBorderDxfId="145" tableBorderDxfId="144" totalsRowBorderDxfId="143">
  <autoFilter ref="A74:K77"/>
  <tableColumns count="11">
    <tableColumn id="1" name="Valor da Mercadoria_x000a_(Valor de Isento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142">
      <calculatedColumnFormula>A74-D74</calculatedColumnFormula>
    </tableColumn>
    <tableColumn id="5" name="B.de Calculo DIFAL_x000a_(Calculo ICMS por Dentro)" dataDxfId="141">
      <calculatedColumnFormula>((E75)/(C75))</calculatedColumnFormula>
    </tableColumn>
    <tableColumn id="6" name="Vlr ICMS _x000a_Interestadual" dataDxfId="140">
      <calculatedColumnFormula>(A74*(B74/100))</calculatedColumnFormula>
    </tableColumn>
    <tableColumn id="7" name="Vlr ICMS _x000a_Interno_x000a_"/>
    <tableColumn id="8" name="Valor Difal"/>
    <tableColumn id="9" name="Valor ICMS _x000a_Destino 40%" dataDxfId="139">
      <calculatedColumnFormula>I75*(40/100)</calculatedColumnFormula>
    </tableColumn>
    <tableColumn id="10" name="Valor ICMS _x000a_Origem 60%" dataDxfId="138">
      <calculatedColumnFormula>I75*(60/100)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5" name="Tabela36912336" displayName="Tabela36912336" ref="A89:K92" totalsRowShown="0" headerRowBorderDxfId="137" tableBorderDxfId="136" totalsRowBorderDxfId="135">
  <autoFilter ref="A89:K92"/>
  <tableColumns count="11">
    <tableColumn id="1" name="Valor da Mercadoria_x000a_(Valor de Outros)" dataDxfId="134"/>
    <tableColumn id="2" name="Aliq. Interestadual_x000a_(Aliq.ICMS)" dataDxfId="133"/>
    <tableColumn id="3" name="Aliq. Interna_x000a_(ALQ intra ou DIFAL Interna/ST)" dataDxfId="132"/>
    <tableColumn id="4" name="Vlr do ICMS Proprio_x000a_(Destado na Nfe)" dataDxfId="131"/>
    <tableColumn id="11" name="Vlr para Cálculo da Base do _x000a_Diferencial" dataDxfId="130">
      <calculatedColumnFormula>A89-D89</calculatedColumnFormula>
    </tableColumn>
    <tableColumn id="5" name="B.de Calculo DIFAL_x000a_(Calculo ICMS por Dentro)" dataDxfId="129">
      <calculatedColumnFormula>((E90)/(C90))</calculatedColumnFormula>
    </tableColumn>
    <tableColumn id="6" name="Vlr ICMS _x000a_Interestadual" dataDxfId="128">
      <calculatedColumnFormula>(A89*(B89/100))</calculatedColumnFormula>
    </tableColumn>
    <tableColumn id="7" name="Vlr ICMS _x000a_Interno_x000a_" dataDxfId="127"/>
    <tableColumn id="8" name="Valor Difal" dataDxfId="126"/>
    <tableColumn id="9" name="Valor ICMS _x000a_Destino 40%" dataDxfId="125">
      <calculatedColumnFormula>I90*(40/100)</calculatedColumnFormula>
    </tableColumn>
    <tableColumn id="10" name="Valor ICMS _x000a_Origem 60%" dataDxfId="124">
      <calculatedColumnFormula>I90*(60/100)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23" name="Tabela3671824" displayName="Tabela3671824" ref="A18:P21" totalsRowShown="0" headerRowDxfId="123" headerRowBorderDxfId="122" tableBorderDxfId="121" totalsRowBorderDxfId="120">
  <autoFilter ref="A18:P21"/>
  <tableColumns count="16">
    <tableColumn id="1" name="Valor da Mercadoria_x000a_(Base ICMS Tributada)" dataDxfId="119"/>
    <tableColumn id="2" name="Aliq. Interestadual_x000a_(Aliq.ICMS)" dataDxfId="118"/>
    <tableColumn id="3" name="Aliq. Interna_x000a_(ALQ intra ou DIFAL Interna/ST)" dataDxfId="117"/>
    <tableColumn id="4" name="Vlr do ICMS Proprio_x000a_(Destado na Nfe)" dataDxfId="116"/>
    <tableColumn id="11" name="Vlr para Cálculo da Base do _x000a_Diferencial" dataDxfId="115">
      <calculatedColumnFormula>A18-D18</calculatedColumnFormula>
    </tableColumn>
    <tableColumn id="5" name="% FECP_x000a_" dataDxfId="114">
      <calculatedColumnFormula>((E19)/(C19))</calculatedColumnFormula>
    </tableColumn>
    <tableColumn id="6" name="B.de Calculo DIFAL_x000a_(Calculo ICMS por Dentro)" dataDxfId="113">
      <calculatedColumnFormula>(E19/C19)</calculatedColumnFormula>
    </tableColumn>
    <tableColumn id="17" name="% Redução" dataDxfId="112"/>
    <tableColumn id="18" name="Valor da Redução" dataDxfId="111">
      <calculatedColumnFormula>(G19*(H19/100))</calculatedColumnFormula>
    </tableColumn>
    <tableColumn id="16" name="BC do Difal_x000a_Após a Redução" dataDxfId="110">
      <calculatedColumnFormula>G19-I19</calculatedColumnFormula>
    </tableColumn>
    <tableColumn id="7" name="Vlr ICMS _x000a_Interestadual_x000a_" dataDxfId="109">
      <calculatedColumnFormula>(J19*(B18/100))</calculatedColumnFormula>
    </tableColumn>
    <tableColumn id="8" name="Vlr ICMS _x000a_Interno" dataDxfId="108">
      <calculatedColumnFormula>(J19*((C18+F19)/100))</calculatedColumnFormula>
    </tableColumn>
    <tableColumn id="9" name="Valor Difal" dataDxfId="107">
      <calculatedColumnFormula>(L19-K19)</calculatedColumnFormula>
    </tableColumn>
    <tableColumn id="10" name="Valor FECP_x000a_Recolhido_x000a_Separado" dataDxfId="106">
      <calculatedColumnFormula>(J19*(F19/100))</calculatedColumnFormula>
    </tableColumn>
    <tableColumn id="12" name="Vlr DIFAL_x000a_S\FECP" dataDxfId="105">
      <calculatedColumnFormula>(M19-N19)</calculatedColumnFormula>
    </tableColumn>
    <tableColumn id="13" name="Valor ICMS _x000a_Destino 60%" dataDxfId="104">
      <calculatedColumnFormula>(O19*(40/100))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36" name="Tabela367182437" displayName="Tabela367182437" ref="A37:Q40" totalsRowShown="0" headerRowDxfId="103" headerRowBorderDxfId="102" tableBorderDxfId="101" totalsRowBorderDxfId="100">
  <autoFilter ref="A37:Q40"/>
  <tableColumns count="17">
    <tableColumn id="1" name="Valor da Mercadoria_x000a_(Valor de Isento)" dataDxfId="99"/>
    <tableColumn id="2" name="Aliq. Interestadual_x000a_(Aliq.ICMS)" dataDxfId="98"/>
    <tableColumn id="3" name="Aliq. Interna_x000a_(ALQ intra ou DIFAL Interna/ST)" dataDxfId="97"/>
    <tableColumn id="4" name="Vlr do ICMS Proprio_x000a_(Destado na Nfe)" dataDxfId="96"/>
    <tableColumn id="11" name="Vlr para Cálculo da Base do _x000a_Diferencial" dataDxfId="95">
      <calculatedColumnFormula>A37-D37</calculatedColumnFormula>
    </tableColumn>
    <tableColumn id="5" name="% FECP_x000a_" dataDxfId="94">
      <calculatedColumnFormula>((E38)/(C38))</calculatedColumnFormula>
    </tableColumn>
    <tableColumn id="6" name="B.de Calculo DIFAL_x000a_(Calculo ICMS por Dentro)" dataDxfId="93">
      <calculatedColumnFormula>(E38/C38)</calculatedColumnFormula>
    </tableColumn>
    <tableColumn id="17" name="% Redução" dataDxfId="92"/>
    <tableColumn id="18" name="Valor da Redução" dataDxfId="91">
      <calculatedColumnFormula>(G38*(H38/100))</calculatedColumnFormula>
    </tableColumn>
    <tableColumn id="16" name="BC do Difal_x000a_Após a Redução" dataDxfId="90">
      <calculatedColumnFormula>G38-I38</calculatedColumnFormula>
    </tableColumn>
    <tableColumn id="7" name="Vlr ICMS _x000a_Interestadual_x000a_" dataDxfId="89">
      <calculatedColumnFormula>(J38*(B37/100))</calculatedColumnFormula>
    </tableColumn>
    <tableColumn id="8" name="Vlr ICMS _x000a_Interno" dataDxfId="88">
      <calculatedColumnFormula>(J38*((C37+F38)/100))</calculatedColumnFormula>
    </tableColumn>
    <tableColumn id="9" name="Valor Difal" dataDxfId="87">
      <calculatedColumnFormula>(L38-K38)</calculatedColumnFormula>
    </tableColumn>
    <tableColumn id="10" name="Valor FECP_x000a_Recolhido_x000a_Separado" dataDxfId="86">
      <calculatedColumnFormula>(J38*(F38/100))</calculatedColumnFormula>
    </tableColumn>
    <tableColumn id="12" name="Vlr DIFAL_x000a_S\FECP" dataDxfId="85">
      <calculatedColumnFormula>(M38-N38)</calculatedColumnFormula>
    </tableColumn>
    <tableColumn id="13" name="Valor ICMS _x000a_Destino 60%" dataDxfId="84"/>
    <tableColumn id="14" name="Valor ICMS _x000a_Origem 40%" dataDxfId="8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" name="Tabela3671824372" displayName="Tabela3671824372" ref="A56:Q59" totalsRowShown="0" headerRowDxfId="82" headerRowBorderDxfId="81" tableBorderDxfId="80" totalsRowBorderDxfId="79">
  <autoFilter ref="A56:Q59"/>
  <tableColumns count="17">
    <tableColumn id="1" name="Valor da Mercadoria_x000a_(Valor de Outros)" dataDxfId="78"/>
    <tableColumn id="2" name="Aliq. Interestadual_x000a_(Aliq.ICMS)" dataDxfId="77"/>
    <tableColumn id="3" name="Aliq. Interna_x000a_(ALQ intra ou DIFAL Interna/ST)" dataDxfId="76"/>
    <tableColumn id="4" name="Vlr do ICMS Proprio_x000a_(Destado na Nfe)" dataDxfId="75"/>
    <tableColumn id="11" name="Vlr para Cálculo da Base do _x000a_Diferencial" dataDxfId="74">
      <calculatedColumnFormula>A56-D56</calculatedColumnFormula>
    </tableColumn>
    <tableColumn id="5" name="% FECP_x000a_" dataDxfId="73">
      <calculatedColumnFormula>((E57)/(C57))</calculatedColumnFormula>
    </tableColumn>
    <tableColumn id="6" name="B.de Calculo DIFAL_x000a_(Calculo ICMS por Dentro)" dataDxfId="72">
      <calculatedColumnFormula>(E57/C57)</calculatedColumnFormula>
    </tableColumn>
    <tableColumn id="17" name="% Redução" dataDxfId="71"/>
    <tableColumn id="18" name="Valor da Redução" dataDxfId="70">
      <calculatedColumnFormula>(G57*(H57/100))</calculatedColumnFormula>
    </tableColumn>
    <tableColumn id="16" name="BC do Difal_x000a_Após a Redução" dataDxfId="69">
      <calculatedColumnFormula>G57-I57</calculatedColumnFormula>
    </tableColumn>
    <tableColumn id="7" name="Vlr ICMS _x000a_Interestadual_x000a_" dataDxfId="68">
      <calculatedColumnFormula>(J57*(B56/100))</calculatedColumnFormula>
    </tableColumn>
    <tableColumn id="8" name="Vlr ICMS _x000a_Interno" dataDxfId="67">
      <calculatedColumnFormula>(J57*((C56+F57)/100))</calculatedColumnFormula>
    </tableColumn>
    <tableColumn id="9" name="Valor Difal" dataDxfId="66">
      <calculatedColumnFormula>(L57-K57)</calculatedColumnFormula>
    </tableColumn>
    <tableColumn id="10" name="Valor FECP_x000a_Recolhido_x000a_Separado" dataDxfId="65">
      <calculatedColumnFormula>(J57*(F57/100))</calculatedColumnFormula>
    </tableColumn>
    <tableColumn id="12" name="Vlr DIFAL_x000a_S\FECP" dataDxfId="64">
      <calculatedColumnFormula>(M57-N57)</calculatedColumnFormula>
    </tableColumn>
    <tableColumn id="13" name="Valor ICMS _x000a_Destino 60%" dataDxfId="63"/>
    <tableColumn id="14" name="Valor ICMS _x000a_Origem 40%" dataDxfId="6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7" Type="http://schemas.openxmlformats.org/officeDocument/2006/relationships/table" Target="../tables/table12.xml"/><Relationship Id="rId2" Type="http://schemas.openxmlformats.org/officeDocument/2006/relationships/table" Target="../tables/table7.xml"/><Relationship Id="rId1" Type="http://schemas.openxmlformats.org/officeDocument/2006/relationships/drawing" Target="../drawings/drawing2.xml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92"/>
  <sheetViews>
    <sheetView workbookViewId="0">
      <selection activeCell="M6" sqref="M6"/>
    </sheetView>
  </sheetViews>
  <sheetFormatPr defaultRowHeight="15" x14ac:dyDescent="0.25"/>
  <cols>
    <col min="1" max="1" width="14.85546875" customWidth="1"/>
    <col min="2" max="2" width="13.5703125" customWidth="1"/>
    <col min="3" max="3" width="14.5703125" customWidth="1"/>
    <col min="4" max="4" width="15.28515625" customWidth="1"/>
    <col min="5" max="5" width="14.7109375" customWidth="1"/>
    <col min="6" max="6" width="15.85546875" customWidth="1"/>
    <col min="7" max="7" width="12.85546875" customWidth="1"/>
    <col min="8" max="8" width="12.140625" customWidth="1"/>
    <col min="9" max="9" width="10.85546875" customWidth="1"/>
    <col min="10" max="10" width="13.85546875" customWidth="1"/>
    <col min="11" max="11" width="16.42578125" customWidth="1"/>
  </cols>
  <sheetData>
    <row r="1" spans="1:11" ht="15.75" thickBot="1" x14ac:dyDescent="0.3"/>
    <row r="2" spans="1:11" x14ac:dyDescent="0.25">
      <c r="A2" s="53"/>
      <c r="B2" s="54"/>
      <c r="C2" s="54"/>
      <c r="D2" s="54"/>
      <c r="E2" s="54"/>
      <c r="F2" s="54"/>
      <c r="G2" s="54"/>
      <c r="H2" s="54"/>
      <c r="I2" s="54"/>
      <c r="J2" s="54"/>
      <c r="K2" s="55"/>
    </row>
    <row r="3" spans="1:11" ht="15.75" thickBot="1" x14ac:dyDescent="0.3">
      <c r="A3" s="56"/>
      <c r="B3" s="21"/>
      <c r="C3" s="21"/>
      <c r="D3" s="21"/>
      <c r="E3" s="21"/>
      <c r="F3" s="21"/>
      <c r="G3" s="21"/>
      <c r="H3" s="21"/>
      <c r="I3" s="21"/>
      <c r="J3" s="21"/>
      <c r="K3" s="43"/>
    </row>
    <row r="4" spans="1:11" x14ac:dyDescent="0.25">
      <c r="A4" s="36"/>
      <c r="B4" s="37"/>
      <c r="C4" s="37"/>
      <c r="D4" s="37"/>
      <c r="E4" s="37"/>
      <c r="F4" s="37"/>
      <c r="G4" s="37"/>
      <c r="H4" s="37"/>
      <c r="I4" s="37"/>
      <c r="J4" s="37"/>
      <c r="K4" s="38"/>
    </row>
    <row r="5" spans="1:11" x14ac:dyDescent="0.25">
      <c r="A5" s="39"/>
      <c r="B5" s="7"/>
      <c r="C5" s="7"/>
      <c r="D5" s="7"/>
      <c r="E5" s="7"/>
      <c r="F5" s="7"/>
      <c r="G5" s="7"/>
      <c r="H5" s="7"/>
      <c r="I5" s="7"/>
      <c r="J5" s="7"/>
      <c r="K5" s="40"/>
    </row>
    <row r="6" spans="1:11" x14ac:dyDescent="0.25">
      <c r="A6" s="41"/>
      <c r="B6" s="3"/>
      <c r="C6" s="3"/>
      <c r="D6" s="3"/>
      <c r="E6" s="3"/>
      <c r="F6" s="3"/>
      <c r="G6" s="3"/>
      <c r="H6" s="3"/>
      <c r="I6" s="3"/>
      <c r="J6" s="3"/>
      <c r="K6" s="42"/>
    </row>
    <row r="7" spans="1:11" x14ac:dyDescent="0.25">
      <c r="A7" s="39"/>
      <c r="B7" s="7"/>
      <c r="C7" s="7"/>
      <c r="D7" s="7"/>
      <c r="E7" s="7"/>
      <c r="F7" s="7"/>
      <c r="G7" s="7"/>
      <c r="H7" s="7"/>
      <c r="I7" s="7"/>
      <c r="J7" s="7"/>
      <c r="K7" s="43"/>
    </row>
    <row r="8" spans="1:11" x14ac:dyDescent="0.25">
      <c r="A8" s="39"/>
      <c r="B8" s="7"/>
      <c r="C8" s="7"/>
      <c r="D8" s="7"/>
      <c r="E8" s="7"/>
      <c r="F8" s="7"/>
      <c r="G8" s="7"/>
      <c r="H8" s="7"/>
      <c r="I8" s="7"/>
      <c r="J8" s="7"/>
      <c r="K8" s="43"/>
    </row>
    <row r="9" spans="1:11" x14ac:dyDescent="0.25">
      <c r="A9" s="39"/>
      <c r="B9" s="7"/>
      <c r="C9" s="7"/>
      <c r="D9" s="7"/>
      <c r="E9" s="7"/>
      <c r="F9" s="7"/>
      <c r="G9" s="7"/>
      <c r="H9" s="7"/>
      <c r="I9" s="7"/>
      <c r="J9" s="7"/>
      <c r="K9" s="43"/>
    </row>
    <row r="10" spans="1:11" x14ac:dyDescent="0.25">
      <c r="A10" s="39"/>
      <c r="B10" s="7"/>
      <c r="C10" s="7"/>
      <c r="D10" s="7"/>
      <c r="E10" s="7"/>
      <c r="F10" s="7"/>
      <c r="G10" s="7"/>
      <c r="H10" s="7"/>
      <c r="I10" s="7"/>
      <c r="J10" s="7"/>
      <c r="K10" s="43"/>
    </row>
    <row r="11" spans="1:11" x14ac:dyDescent="0.25">
      <c r="A11" s="39"/>
      <c r="B11" s="7"/>
      <c r="C11" s="7"/>
      <c r="D11" s="7"/>
      <c r="E11" s="7"/>
      <c r="F11" s="7"/>
      <c r="G11" s="7"/>
      <c r="H11" s="7"/>
      <c r="I11" s="7"/>
      <c r="J11" s="7"/>
      <c r="K11" s="43"/>
    </row>
    <row r="12" spans="1:11" ht="7.5" customHeight="1" x14ac:dyDescent="0.25">
      <c r="A12" s="44"/>
      <c r="B12" s="20"/>
      <c r="C12" s="20"/>
      <c r="D12" s="20"/>
      <c r="E12" s="20"/>
      <c r="F12" s="3"/>
      <c r="G12" s="20"/>
      <c r="H12" s="20"/>
      <c r="I12" s="20"/>
      <c r="J12" s="20"/>
      <c r="K12" s="45"/>
    </row>
    <row r="13" spans="1:11" ht="75.75" customHeight="1" x14ac:dyDescent="0.25">
      <c r="A13" s="46" t="s">
        <v>3</v>
      </c>
      <c r="B13" s="12" t="s">
        <v>2</v>
      </c>
      <c r="C13" s="13" t="s">
        <v>1</v>
      </c>
      <c r="D13" s="13" t="s">
        <v>4</v>
      </c>
      <c r="E13" s="13" t="s">
        <v>10</v>
      </c>
      <c r="F13" s="18" t="s">
        <v>5</v>
      </c>
      <c r="G13" s="13" t="s">
        <v>6</v>
      </c>
      <c r="H13" s="18" t="s">
        <v>7</v>
      </c>
      <c r="I13" s="14" t="s">
        <v>0</v>
      </c>
      <c r="J13" s="18" t="s">
        <v>8</v>
      </c>
      <c r="K13" s="47" t="s">
        <v>9</v>
      </c>
    </row>
    <row r="14" spans="1:11" x14ac:dyDescent="0.25">
      <c r="A14" s="48">
        <v>1000</v>
      </c>
      <c r="B14" s="9">
        <v>12</v>
      </c>
      <c r="C14" s="9">
        <v>18</v>
      </c>
      <c r="D14" s="9">
        <f>(A14*(B14/100))</f>
        <v>120</v>
      </c>
      <c r="E14" s="9"/>
      <c r="F14" s="9"/>
      <c r="G14" s="9"/>
      <c r="H14" s="9"/>
      <c r="I14" s="9"/>
      <c r="J14" s="9"/>
      <c r="K14" s="49"/>
    </row>
    <row r="15" spans="1:11" x14ac:dyDescent="0.25">
      <c r="A15" s="48"/>
      <c r="B15" s="9"/>
      <c r="C15" s="9">
        <f>(1-(C14/100))</f>
        <v>0.82000000000000006</v>
      </c>
      <c r="D15" s="9"/>
      <c r="E15" s="9">
        <f>A14-D14</f>
        <v>880</v>
      </c>
      <c r="F15" s="9">
        <f>((E15)/(C15))</f>
        <v>1073.1707317073169</v>
      </c>
      <c r="G15" s="9">
        <f>(F15*(B14/100))</f>
        <v>128.78048780487802</v>
      </c>
      <c r="H15" s="9">
        <f>(F15*(C14/100))</f>
        <v>193.17073170731703</v>
      </c>
      <c r="I15" s="9">
        <f>H15-G15</f>
        <v>64.390243902439011</v>
      </c>
      <c r="J15" s="9">
        <f>I15*(40/100)</f>
        <v>25.756097560975604</v>
      </c>
      <c r="K15" s="49">
        <f>I15*(60/100)</f>
        <v>38.634146341463406</v>
      </c>
    </row>
    <row r="16" spans="1:11" ht="15.75" thickBot="1" x14ac:dyDescent="0.3">
      <c r="A16" s="50"/>
      <c r="B16" s="51"/>
      <c r="C16" s="51"/>
      <c r="D16" s="51"/>
      <c r="E16" s="51"/>
      <c r="F16" s="51"/>
      <c r="G16" s="51"/>
      <c r="H16" s="51"/>
      <c r="I16" s="51"/>
      <c r="J16" s="51"/>
      <c r="K16" s="52"/>
    </row>
    <row r="18" spans="1:11" ht="15.75" thickBot="1" x14ac:dyDescent="0.3"/>
    <row r="19" spans="1:11" x14ac:dyDescent="0.25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8"/>
    </row>
    <row r="20" spans="1:11" x14ac:dyDescent="0.25">
      <c r="A20" s="39"/>
      <c r="B20" s="7"/>
      <c r="C20" s="7"/>
      <c r="D20" s="7"/>
      <c r="E20" s="7"/>
      <c r="F20" s="7"/>
      <c r="G20" s="7"/>
      <c r="H20" s="7"/>
      <c r="I20" s="7"/>
      <c r="J20" s="7"/>
      <c r="K20" s="40"/>
    </row>
    <row r="21" spans="1:11" x14ac:dyDescent="0.25">
      <c r="A21" s="41"/>
      <c r="B21" s="3"/>
      <c r="C21" s="3"/>
      <c r="D21" s="3"/>
      <c r="E21" s="3"/>
      <c r="F21" s="3"/>
      <c r="G21" s="3"/>
      <c r="H21" s="3"/>
      <c r="I21" s="3"/>
      <c r="J21" s="3"/>
      <c r="K21" s="42"/>
    </row>
    <row r="22" spans="1:11" x14ac:dyDescent="0.25">
      <c r="A22" s="39"/>
      <c r="B22" s="7"/>
      <c r="C22" s="7"/>
      <c r="D22" s="7"/>
      <c r="E22" s="7"/>
      <c r="F22" s="7"/>
      <c r="G22" s="7"/>
      <c r="H22" s="7"/>
      <c r="I22" s="7"/>
      <c r="J22" s="7"/>
      <c r="K22" s="43"/>
    </row>
    <row r="23" spans="1:11" x14ac:dyDescent="0.25">
      <c r="A23" s="39"/>
      <c r="B23" s="7"/>
      <c r="C23" s="7"/>
      <c r="D23" s="7"/>
      <c r="E23" s="7"/>
      <c r="F23" s="7"/>
      <c r="G23" s="7"/>
      <c r="H23" s="7"/>
      <c r="I23" s="7"/>
      <c r="J23" s="7"/>
      <c r="K23" s="43"/>
    </row>
    <row r="24" spans="1:11" x14ac:dyDescent="0.25">
      <c r="A24" s="39"/>
      <c r="B24" s="7"/>
      <c r="C24" s="7"/>
      <c r="D24" s="7"/>
      <c r="E24" s="7"/>
      <c r="F24" s="7"/>
      <c r="G24" s="7"/>
      <c r="H24" s="7"/>
      <c r="I24" s="7"/>
      <c r="J24" s="7"/>
      <c r="K24" s="43"/>
    </row>
    <row r="25" spans="1:11" x14ac:dyDescent="0.25">
      <c r="A25" s="39"/>
      <c r="B25" s="7"/>
      <c r="C25" s="7"/>
      <c r="D25" s="7"/>
      <c r="E25" s="7"/>
      <c r="F25" s="7"/>
      <c r="G25" s="7"/>
      <c r="H25" s="7"/>
      <c r="I25" s="7"/>
      <c r="J25" s="7"/>
      <c r="K25" s="43"/>
    </row>
    <row r="26" spans="1:11" x14ac:dyDescent="0.25">
      <c r="A26" s="39"/>
      <c r="B26" s="7"/>
      <c r="C26" s="7"/>
      <c r="D26" s="7"/>
      <c r="E26" s="7"/>
      <c r="F26" s="7"/>
      <c r="G26" s="7"/>
      <c r="H26" s="7"/>
      <c r="I26" s="7"/>
      <c r="J26" s="7"/>
      <c r="K26" s="43"/>
    </row>
    <row r="27" spans="1:11" ht="23.25" customHeight="1" x14ac:dyDescent="0.25">
      <c r="A27" s="44"/>
      <c r="B27" s="20"/>
      <c r="C27" s="20"/>
      <c r="D27" s="20"/>
      <c r="E27" s="20"/>
      <c r="F27" s="3"/>
      <c r="G27" s="20"/>
      <c r="H27" s="20"/>
      <c r="I27" s="20"/>
      <c r="J27" s="20"/>
      <c r="K27" s="45"/>
    </row>
    <row r="28" spans="1:11" ht="62.25" customHeight="1" x14ac:dyDescent="0.25">
      <c r="A28" s="46" t="s">
        <v>16</v>
      </c>
      <c r="B28" s="12" t="s">
        <v>2</v>
      </c>
      <c r="C28" s="13" t="s">
        <v>1</v>
      </c>
      <c r="D28" s="13" t="s">
        <v>4</v>
      </c>
      <c r="E28" s="13" t="s">
        <v>10</v>
      </c>
      <c r="F28" s="18" t="s">
        <v>5</v>
      </c>
      <c r="G28" s="13" t="s">
        <v>6</v>
      </c>
      <c r="H28" s="18" t="s">
        <v>7</v>
      </c>
      <c r="I28" s="14" t="s">
        <v>0</v>
      </c>
      <c r="J28" s="18" t="s">
        <v>23</v>
      </c>
      <c r="K28" s="47" t="s">
        <v>24</v>
      </c>
    </row>
    <row r="29" spans="1:11" x14ac:dyDescent="0.25">
      <c r="A29" s="48">
        <v>2000</v>
      </c>
      <c r="B29" s="9">
        <v>12</v>
      </c>
      <c r="C29" s="9">
        <v>18</v>
      </c>
      <c r="D29" s="9">
        <f>(A29*(B29/100))</f>
        <v>240</v>
      </c>
      <c r="E29" s="9"/>
      <c r="F29" s="9"/>
      <c r="G29" s="9"/>
      <c r="H29" s="9"/>
      <c r="I29" s="9"/>
      <c r="J29" s="9"/>
      <c r="K29" s="49"/>
    </row>
    <row r="30" spans="1:11" x14ac:dyDescent="0.25">
      <c r="A30" s="48"/>
      <c r="B30" s="9"/>
      <c r="C30" s="9">
        <f>(1-(C29/100))</f>
        <v>0.82000000000000006</v>
      </c>
      <c r="D30" s="9"/>
      <c r="E30" s="9">
        <f>A29-D29</f>
        <v>1760</v>
      </c>
      <c r="F30" s="9">
        <f>((E30)/(C30))</f>
        <v>2146.3414634146338</v>
      </c>
      <c r="G30" s="9">
        <f>(F30*(B29/100))</f>
        <v>257.56097560975604</v>
      </c>
      <c r="H30" s="9">
        <f>(F30*(C29/100))</f>
        <v>386.34146341463406</v>
      </c>
      <c r="I30" s="9">
        <f>H30-G30</f>
        <v>128.78048780487802</v>
      </c>
      <c r="J30" s="9">
        <f t="shared" ref="J30" si="0">I30*(60/100)</f>
        <v>77.268292682926813</v>
      </c>
      <c r="K30" s="49">
        <v>0</v>
      </c>
    </row>
    <row r="31" spans="1:11" ht="15.75" thickBot="1" x14ac:dyDescent="0.3">
      <c r="A31" s="50"/>
      <c r="B31" s="51"/>
      <c r="C31" s="51"/>
      <c r="D31" s="51"/>
      <c r="E31" s="51"/>
      <c r="F31" s="51"/>
      <c r="G31" s="51"/>
      <c r="H31" s="51"/>
      <c r="I31" s="51"/>
      <c r="J31" s="51"/>
      <c r="K31" s="52"/>
    </row>
    <row r="33" spans="1:11" ht="15.75" thickBot="1" x14ac:dyDescent="0.3"/>
    <row r="34" spans="1:11" x14ac:dyDescent="0.25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8"/>
    </row>
    <row r="35" spans="1:11" x14ac:dyDescent="0.25">
      <c r="A35" s="39"/>
      <c r="B35" s="7"/>
      <c r="C35" s="7"/>
      <c r="D35" s="7"/>
      <c r="E35" s="7"/>
      <c r="F35" s="7"/>
      <c r="G35" s="7"/>
      <c r="H35" s="7"/>
      <c r="I35" s="7"/>
      <c r="J35" s="7"/>
      <c r="K35" s="40"/>
    </row>
    <row r="36" spans="1:11" x14ac:dyDescent="0.25">
      <c r="A36" s="41"/>
      <c r="B36" s="3"/>
      <c r="C36" s="3"/>
      <c r="D36" s="3"/>
      <c r="E36" s="3"/>
      <c r="F36" s="3"/>
      <c r="G36" s="3"/>
      <c r="H36" s="3"/>
      <c r="I36" s="3"/>
      <c r="J36" s="3"/>
      <c r="K36" s="42"/>
    </row>
    <row r="37" spans="1:11" x14ac:dyDescent="0.25">
      <c r="A37" s="39"/>
      <c r="B37" s="7"/>
      <c r="C37" s="7"/>
      <c r="D37" s="7"/>
      <c r="E37" s="7"/>
      <c r="F37" s="7"/>
      <c r="G37" s="7"/>
      <c r="H37" s="7"/>
      <c r="I37" s="7"/>
      <c r="J37" s="7"/>
      <c r="K37" s="43"/>
    </row>
    <row r="38" spans="1:11" x14ac:dyDescent="0.25">
      <c r="A38" s="39"/>
      <c r="B38" s="7"/>
      <c r="C38" s="7"/>
      <c r="D38" s="7"/>
      <c r="E38" s="7"/>
      <c r="F38" s="7"/>
      <c r="G38" s="7"/>
      <c r="H38" s="7"/>
      <c r="I38" s="7"/>
      <c r="J38" s="7"/>
      <c r="K38" s="43"/>
    </row>
    <row r="39" spans="1:11" x14ac:dyDescent="0.25">
      <c r="A39" s="39"/>
      <c r="B39" s="7"/>
      <c r="C39" s="7"/>
      <c r="D39" s="7"/>
      <c r="E39" s="7"/>
      <c r="F39" s="7"/>
      <c r="G39" s="7"/>
      <c r="H39" s="7"/>
      <c r="I39" s="7"/>
      <c r="J39" s="7"/>
      <c r="K39" s="43"/>
    </row>
    <row r="40" spans="1:11" x14ac:dyDescent="0.25">
      <c r="A40" s="39"/>
      <c r="B40" s="7"/>
      <c r="C40" s="7"/>
      <c r="D40" s="7"/>
      <c r="E40" s="7"/>
      <c r="F40" s="7"/>
      <c r="G40" s="7"/>
      <c r="H40" s="7"/>
      <c r="I40" s="7"/>
      <c r="J40" s="7"/>
      <c r="K40" s="43"/>
    </row>
    <row r="41" spans="1:11" x14ac:dyDescent="0.25">
      <c r="A41" s="39"/>
      <c r="B41" s="7"/>
      <c r="C41" s="7"/>
      <c r="D41" s="7"/>
      <c r="E41" s="7"/>
      <c r="F41" s="7"/>
      <c r="G41" s="7"/>
      <c r="H41" s="7"/>
      <c r="I41" s="7"/>
      <c r="J41" s="7"/>
      <c r="K41" s="43"/>
    </row>
    <row r="42" spans="1:11" ht="28.5" customHeight="1" x14ac:dyDescent="0.25">
      <c r="A42" s="44"/>
      <c r="B42" s="20"/>
      <c r="C42" s="20"/>
      <c r="D42" s="20"/>
      <c r="E42" s="20"/>
      <c r="F42" s="3"/>
      <c r="G42" s="20"/>
      <c r="H42" s="20"/>
      <c r="I42" s="20"/>
      <c r="J42" s="20"/>
      <c r="K42" s="45"/>
    </row>
    <row r="43" spans="1:11" ht="68.25" customHeight="1" x14ac:dyDescent="0.25">
      <c r="A43" s="46" t="s">
        <v>17</v>
      </c>
      <c r="B43" s="12" t="s">
        <v>2</v>
      </c>
      <c r="C43" s="13" t="s">
        <v>1</v>
      </c>
      <c r="D43" s="13" t="s">
        <v>4</v>
      </c>
      <c r="E43" s="13" t="s">
        <v>10</v>
      </c>
      <c r="F43" s="18" t="s">
        <v>5</v>
      </c>
      <c r="G43" s="13" t="s">
        <v>6</v>
      </c>
      <c r="H43" s="18" t="s">
        <v>7</v>
      </c>
      <c r="I43" s="14" t="s">
        <v>0</v>
      </c>
      <c r="J43" s="18" t="s">
        <v>23</v>
      </c>
      <c r="K43" s="47" t="s">
        <v>24</v>
      </c>
    </row>
    <row r="44" spans="1:11" x14ac:dyDescent="0.25">
      <c r="A44" s="48">
        <v>1500</v>
      </c>
      <c r="B44" s="9">
        <v>12</v>
      </c>
      <c r="C44" s="9">
        <v>18</v>
      </c>
      <c r="D44" s="9">
        <f>(A44*(B44/100))</f>
        <v>180</v>
      </c>
      <c r="E44" s="9"/>
      <c r="F44" s="9"/>
      <c r="G44" s="9"/>
      <c r="H44" s="9"/>
      <c r="I44" s="9"/>
      <c r="J44" s="9"/>
      <c r="K44" s="49"/>
    </row>
    <row r="45" spans="1:11" x14ac:dyDescent="0.25">
      <c r="A45" s="48"/>
      <c r="B45" s="9"/>
      <c r="C45" s="9">
        <f>(1-(C44/100))</f>
        <v>0.82000000000000006</v>
      </c>
      <c r="D45" s="9"/>
      <c r="E45" s="9">
        <f>A44-D44</f>
        <v>1320</v>
      </c>
      <c r="F45" s="9">
        <f>((E45)/(C45))</f>
        <v>1609.7560975609754</v>
      </c>
      <c r="G45" s="9">
        <f>(F45*(B44/100))</f>
        <v>193.17073170731703</v>
      </c>
      <c r="H45" s="9">
        <f>(F45*(C44/100))</f>
        <v>289.75609756097555</v>
      </c>
      <c r="I45" s="9">
        <f>H45-G45</f>
        <v>96.585365853658516</v>
      </c>
      <c r="J45" s="9">
        <f t="shared" ref="J45" si="1">I45*(60/100)</f>
        <v>57.951219512195109</v>
      </c>
      <c r="K45" s="49">
        <f t="shared" ref="K45" si="2">I45*(40/100)</f>
        <v>38.634146341463406</v>
      </c>
    </row>
    <row r="46" spans="1:11" ht="15.75" thickBot="1" x14ac:dyDescent="0.3">
      <c r="A46" s="50"/>
      <c r="B46" s="51"/>
      <c r="C46" s="51"/>
      <c r="D46" s="51"/>
      <c r="E46" s="51"/>
      <c r="F46" s="51"/>
      <c r="G46" s="51"/>
      <c r="H46" s="51"/>
      <c r="I46" s="51"/>
      <c r="J46" s="51"/>
      <c r="K46" s="52"/>
    </row>
    <row r="47" spans="1:1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1:1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1:11" ht="1.5" customHeight="1" thickBo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1:11" x14ac:dyDescent="0.25">
      <c r="A50" s="36"/>
      <c r="B50" s="37"/>
      <c r="C50" s="37"/>
      <c r="D50" s="37"/>
      <c r="E50" s="37"/>
      <c r="F50" s="37"/>
      <c r="G50" s="37"/>
      <c r="H50" s="37"/>
      <c r="I50" s="37"/>
      <c r="J50" s="37"/>
      <c r="K50" s="38"/>
    </row>
    <row r="51" spans="1:11" x14ac:dyDescent="0.25">
      <c r="A51" s="39"/>
      <c r="B51" s="7"/>
      <c r="C51" s="7"/>
      <c r="D51" s="7"/>
      <c r="E51" s="7"/>
      <c r="F51" s="7"/>
      <c r="G51" s="7"/>
      <c r="H51" s="7"/>
      <c r="I51" s="7"/>
      <c r="J51" s="7"/>
      <c r="K51" s="40"/>
    </row>
    <row r="52" spans="1:11" ht="21" customHeight="1" x14ac:dyDescent="0.25">
      <c r="A52" s="41"/>
      <c r="B52" s="3"/>
      <c r="C52" s="3"/>
      <c r="D52" s="3"/>
      <c r="E52" s="3"/>
      <c r="F52" s="3"/>
      <c r="G52" s="3"/>
      <c r="H52" s="3"/>
      <c r="I52" s="3"/>
      <c r="J52" s="3"/>
      <c r="K52" s="42"/>
    </row>
    <row r="53" spans="1:11" x14ac:dyDescent="0.25">
      <c r="A53" s="39"/>
      <c r="B53" s="7"/>
      <c r="C53" s="7"/>
      <c r="D53" s="7"/>
      <c r="E53" s="7"/>
      <c r="F53" s="7"/>
      <c r="G53" s="21"/>
      <c r="H53" s="21"/>
      <c r="I53" s="21"/>
      <c r="J53" s="21"/>
      <c r="K53" s="43"/>
    </row>
    <row r="54" spans="1:11" x14ac:dyDescent="0.25">
      <c r="A54" s="39"/>
      <c r="B54" s="7"/>
      <c r="C54" s="7"/>
      <c r="D54" s="7"/>
      <c r="E54" s="7"/>
      <c r="F54" s="7"/>
      <c r="G54" s="21"/>
      <c r="H54" s="21"/>
      <c r="I54" s="21"/>
      <c r="J54" s="21"/>
      <c r="K54" s="43"/>
    </row>
    <row r="55" spans="1:11" x14ac:dyDescent="0.25">
      <c r="A55" s="39"/>
      <c r="B55" s="7"/>
      <c r="C55" s="7"/>
      <c r="D55" s="7"/>
      <c r="E55" s="7"/>
      <c r="F55" s="7"/>
      <c r="G55" s="21"/>
      <c r="H55" s="21"/>
      <c r="I55" s="21"/>
      <c r="J55" s="21"/>
      <c r="K55" s="43"/>
    </row>
    <row r="56" spans="1:11" x14ac:dyDescent="0.25">
      <c r="A56" s="39"/>
      <c r="B56" s="7"/>
      <c r="C56" s="7"/>
      <c r="D56" s="7"/>
      <c r="E56" s="7"/>
      <c r="F56" s="7"/>
      <c r="G56" s="21"/>
      <c r="H56" s="21"/>
      <c r="I56" s="21"/>
      <c r="J56" s="21"/>
      <c r="K56" s="43"/>
    </row>
    <row r="57" spans="1:11" ht="17.25" customHeight="1" x14ac:dyDescent="0.25">
      <c r="A57" s="39"/>
      <c r="B57" s="7"/>
      <c r="C57" s="7"/>
      <c r="D57" s="7"/>
      <c r="E57" s="7"/>
      <c r="F57" s="7"/>
      <c r="G57" s="21"/>
      <c r="H57" s="21"/>
      <c r="I57" s="21"/>
      <c r="J57" s="21"/>
      <c r="K57" s="43"/>
    </row>
    <row r="58" spans="1:11" ht="6" customHeight="1" x14ac:dyDescent="0.25">
      <c r="A58" s="44"/>
      <c r="B58" s="20"/>
      <c r="C58" s="20"/>
      <c r="D58" s="20"/>
      <c r="E58" s="20"/>
      <c r="F58" s="3"/>
      <c r="G58" s="20"/>
      <c r="H58" s="20"/>
      <c r="I58" s="20"/>
      <c r="J58" s="20"/>
      <c r="K58" s="45"/>
    </row>
    <row r="59" spans="1:11" ht="62.25" customHeight="1" x14ac:dyDescent="0.25">
      <c r="A59" s="46" t="s">
        <v>3</v>
      </c>
      <c r="B59" s="12" t="s">
        <v>2</v>
      </c>
      <c r="C59" s="13" t="s">
        <v>1</v>
      </c>
      <c r="D59" s="13" t="s">
        <v>4</v>
      </c>
      <c r="E59" s="13" t="s">
        <v>10</v>
      </c>
      <c r="F59" s="18" t="s">
        <v>5</v>
      </c>
      <c r="G59" s="13" t="s">
        <v>6</v>
      </c>
      <c r="H59" s="18" t="s">
        <v>7</v>
      </c>
      <c r="I59" s="14" t="s">
        <v>0</v>
      </c>
      <c r="J59" s="18" t="s">
        <v>8</v>
      </c>
      <c r="K59" s="47" t="s">
        <v>9</v>
      </c>
    </row>
    <row r="60" spans="1:11" x14ac:dyDescent="0.25">
      <c r="A60" s="48">
        <v>1000</v>
      </c>
      <c r="B60" s="9">
        <v>12</v>
      </c>
      <c r="C60" s="9">
        <v>18</v>
      </c>
      <c r="D60" s="9">
        <f>(A60*(B60/100))</f>
        <v>120</v>
      </c>
      <c r="E60" s="9"/>
      <c r="F60" s="9"/>
      <c r="G60" s="9"/>
      <c r="H60" s="9"/>
      <c r="I60" s="9"/>
      <c r="J60" s="9">
        <f>I60*(40/100)</f>
        <v>0</v>
      </c>
      <c r="K60" s="49">
        <f>I60*(60/100)</f>
        <v>0</v>
      </c>
    </row>
    <row r="61" spans="1:11" x14ac:dyDescent="0.25">
      <c r="A61" s="48"/>
      <c r="B61" s="9"/>
      <c r="C61" s="9">
        <f>(1-(C60/100))</f>
        <v>0.82000000000000006</v>
      </c>
      <c r="D61" s="9"/>
      <c r="E61" s="9">
        <f>A60-D60</f>
        <v>880</v>
      </c>
      <c r="F61" s="9">
        <f>((E61)/(C61))</f>
        <v>1073.1707317073169</v>
      </c>
      <c r="G61" s="9">
        <f>(A60*(B60/100))</f>
        <v>120</v>
      </c>
      <c r="H61" s="9">
        <f>(F61*(C60/100))</f>
        <v>193.17073170731703</v>
      </c>
      <c r="I61" s="9">
        <f>H61-G61</f>
        <v>73.170731707317032</v>
      </c>
      <c r="J61" s="9">
        <f>I61*(40/100)</f>
        <v>29.268292682926813</v>
      </c>
      <c r="K61" s="49">
        <f>I61*(60/100)</f>
        <v>43.902439024390219</v>
      </c>
    </row>
    <row r="62" spans="1:11" ht="15.75" thickBot="1" x14ac:dyDescent="0.3">
      <c r="A62" s="50"/>
      <c r="B62" s="51"/>
      <c r="C62" s="51"/>
      <c r="D62" s="51"/>
      <c r="E62" s="51"/>
      <c r="F62" s="51"/>
      <c r="G62" s="51"/>
      <c r="H62" s="51"/>
      <c r="I62" s="51"/>
      <c r="J62" s="51"/>
      <c r="K62" s="52"/>
    </row>
    <row r="64" spans="1:11" ht="15.75" thickBot="1" x14ac:dyDescent="0.3"/>
    <row r="65" spans="1:11" x14ac:dyDescent="0.25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8"/>
    </row>
    <row r="66" spans="1:11" x14ac:dyDescent="0.25">
      <c r="A66" s="39"/>
      <c r="B66" s="7"/>
      <c r="C66" s="7"/>
      <c r="D66" s="7"/>
      <c r="E66" s="7"/>
      <c r="F66" s="7"/>
      <c r="G66" s="7"/>
      <c r="H66" s="7"/>
      <c r="I66" s="7"/>
      <c r="J66" s="7"/>
      <c r="K66" s="40"/>
    </row>
    <row r="67" spans="1:11" ht="16.5" customHeight="1" x14ac:dyDescent="0.25">
      <c r="A67" s="41"/>
      <c r="B67" s="3"/>
      <c r="C67" s="3"/>
      <c r="D67" s="3"/>
      <c r="E67" s="3"/>
      <c r="F67" s="3"/>
      <c r="G67" s="3"/>
      <c r="H67" s="3"/>
      <c r="I67" s="3"/>
      <c r="J67" s="3"/>
      <c r="K67" s="42"/>
    </row>
    <row r="68" spans="1:11" x14ac:dyDescent="0.25">
      <c r="A68" s="39"/>
      <c r="B68" s="7"/>
      <c r="C68" s="7"/>
      <c r="D68" s="7"/>
      <c r="E68" s="7"/>
      <c r="F68" s="21"/>
      <c r="G68" s="21"/>
      <c r="H68" s="21"/>
      <c r="I68" s="21"/>
      <c r="J68" s="21"/>
      <c r="K68" s="43"/>
    </row>
    <row r="69" spans="1:11" x14ac:dyDescent="0.25">
      <c r="A69" s="39"/>
      <c r="B69" s="7"/>
      <c r="C69" s="7"/>
      <c r="D69" s="7"/>
      <c r="E69" s="7"/>
      <c r="F69" s="21"/>
      <c r="G69" s="21"/>
      <c r="H69" s="21"/>
      <c r="I69" s="21"/>
      <c r="J69" s="21"/>
      <c r="K69" s="43"/>
    </row>
    <row r="70" spans="1:11" x14ac:dyDescent="0.25">
      <c r="A70" s="39"/>
      <c r="B70" s="7"/>
      <c r="C70" s="7"/>
      <c r="D70" s="7"/>
      <c r="E70" s="7"/>
      <c r="F70" s="21"/>
      <c r="G70" s="21"/>
      <c r="H70" s="21"/>
      <c r="I70" s="21"/>
      <c r="J70" s="21"/>
      <c r="K70" s="43"/>
    </row>
    <row r="71" spans="1:11" x14ac:dyDescent="0.25">
      <c r="A71" s="39"/>
      <c r="B71" s="7"/>
      <c r="C71" s="7"/>
      <c r="D71" s="7"/>
      <c r="E71" s="7"/>
      <c r="F71" s="21"/>
      <c r="G71" s="21"/>
      <c r="H71" s="21"/>
      <c r="I71" s="21"/>
      <c r="J71" s="21"/>
      <c r="K71" s="43"/>
    </row>
    <row r="72" spans="1:11" x14ac:dyDescent="0.25">
      <c r="A72" s="39"/>
      <c r="B72" s="7"/>
      <c r="C72" s="7"/>
      <c r="D72" s="7"/>
      <c r="E72" s="7"/>
      <c r="F72" s="21"/>
      <c r="G72" s="21"/>
      <c r="H72" s="21"/>
      <c r="I72" s="21"/>
      <c r="J72" s="21"/>
      <c r="K72" s="43"/>
    </row>
    <row r="73" spans="1:11" ht="25.5" customHeight="1" x14ac:dyDescent="0.25">
      <c r="A73" s="44"/>
      <c r="B73" s="20"/>
      <c r="C73" s="20"/>
      <c r="D73" s="20"/>
      <c r="E73" s="20"/>
      <c r="F73" s="20"/>
      <c r="G73" s="20"/>
      <c r="H73" s="20"/>
      <c r="I73" s="20"/>
      <c r="J73" s="20"/>
      <c r="K73" s="45"/>
    </row>
    <row r="74" spans="1:11" ht="60" x14ac:dyDescent="0.25">
      <c r="A74" s="46" t="s">
        <v>16</v>
      </c>
      <c r="B74" s="12" t="s">
        <v>2</v>
      </c>
      <c r="C74" s="13" t="s">
        <v>1</v>
      </c>
      <c r="D74" s="13" t="s">
        <v>4</v>
      </c>
      <c r="E74" s="13" t="s">
        <v>10</v>
      </c>
      <c r="F74" s="18" t="s">
        <v>5</v>
      </c>
      <c r="G74" s="13" t="s">
        <v>6</v>
      </c>
      <c r="H74" s="18" t="s">
        <v>7</v>
      </c>
      <c r="I74" s="14" t="s">
        <v>0</v>
      </c>
      <c r="J74" s="18" t="s">
        <v>8</v>
      </c>
      <c r="K74" s="47" t="s">
        <v>9</v>
      </c>
    </row>
    <row r="75" spans="1:11" x14ac:dyDescent="0.25">
      <c r="A75" s="48">
        <v>1500</v>
      </c>
      <c r="B75" s="9">
        <v>12</v>
      </c>
      <c r="C75" s="9">
        <v>18</v>
      </c>
      <c r="D75" s="9">
        <f>(A75*(B75/100))</f>
        <v>180</v>
      </c>
      <c r="E75" s="9"/>
      <c r="F75" s="9"/>
      <c r="G75" s="9"/>
      <c r="H75" s="9"/>
      <c r="I75" s="9"/>
      <c r="J75" s="9"/>
      <c r="K75" s="49"/>
    </row>
    <row r="76" spans="1:11" x14ac:dyDescent="0.25">
      <c r="A76" s="48"/>
      <c r="B76" s="9"/>
      <c r="C76" s="9">
        <f>(1-(C75/100))</f>
        <v>0.82000000000000006</v>
      </c>
      <c r="D76" s="9"/>
      <c r="E76" s="9">
        <f>A75-D75</f>
        <v>1320</v>
      </c>
      <c r="F76" s="9">
        <f>((E76)/(C76))</f>
        <v>1609.7560975609754</v>
      </c>
      <c r="G76" s="9">
        <f>(A75*(B75/100))</f>
        <v>180</v>
      </c>
      <c r="H76" s="9">
        <f>(F76*(C75/100))</f>
        <v>289.75609756097555</v>
      </c>
      <c r="I76" s="9">
        <f>H76-G76</f>
        <v>109.75609756097555</v>
      </c>
      <c r="J76" s="9">
        <f>I76*(40/100)</f>
        <v>43.902439024390219</v>
      </c>
      <c r="K76" s="49">
        <f>I76*(60/100)</f>
        <v>65.853658536585328</v>
      </c>
    </row>
    <row r="77" spans="1:11" ht="15.75" thickBot="1" x14ac:dyDescent="0.3">
      <c r="A77" s="50"/>
      <c r="B77" s="51"/>
      <c r="C77" s="51"/>
      <c r="D77" s="51"/>
      <c r="E77" s="51"/>
      <c r="F77" s="51"/>
      <c r="G77" s="51"/>
      <c r="H77" s="51"/>
      <c r="I77" s="51"/>
      <c r="J77" s="51"/>
      <c r="K77" s="52"/>
    </row>
    <row r="80" spans="1:11" x14ac:dyDescent="0.25">
      <c r="A80" s="1"/>
      <c r="B80" s="35"/>
      <c r="C80" s="35"/>
      <c r="D80" s="35"/>
      <c r="E80" s="35"/>
      <c r="F80" s="35"/>
      <c r="G80" s="35"/>
      <c r="H80" s="35"/>
      <c r="I80" s="35"/>
      <c r="J80" s="35"/>
      <c r="K80" s="2"/>
    </row>
    <row r="81" spans="1:11" x14ac:dyDescent="0.25">
      <c r="A81" s="5"/>
      <c r="B81" s="7"/>
      <c r="C81" s="7"/>
      <c r="D81" s="7"/>
      <c r="E81" s="7"/>
      <c r="F81" s="7"/>
      <c r="G81" s="7"/>
      <c r="H81" s="7"/>
      <c r="I81" s="7"/>
      <c r="J81" s="7"/>
      <c r="K81" s="6"/>
    </row>
    <row r="82" spans="1:11" x14ac:dyDescent="0.25">
      <c r="A82" s="8"/>
      <c r="B82" s="3"/>
      <c r="C82" s="3"/>
      <c r="D82" s="3"/>
      <c r="E82" s="3"/>
      <c r="F82" s="3"/>
      <c r="G82" s="3"/>
      <c r="H82" s="3"/>
      <c r="I82" s="3"/>
      <c r="J82" s="3"/>
      <c r="K82" s="4"/>
    </row>
    <row r="83" spans="1:11" x14ac:dyDescent="0.25">
      <c r="A83" s="5"/>
      <c r="B83" s="7"/>
      <c r="C83" s="7"/>
      <c r="D83" s="7"/>
      <c r="E83" s="7"/>
      <c r="F83" s="7"/>
      <c r="G83" s="7"/>
      <c r="H83" s="7"/>
      <c r="I83" s="7"/>
      <c r="J83" s="7"/>
      <c r="K83" s="24"/>
    </row>
    <row r="84" spans="1:11" x14ac:dyDescent="0.25">
      <c r="A84" s="5"/>
      <c r="B84" s="7"/>
      <c r="C84" s="7"/>
      <c r="D84" s="7"/>
      <c r="E84" s="7"/>
      <c r="F84" s="7"/>
      <c r="G84" s="7"/>
      <c r="H84" s="7"/>
      <c r="I84" s="7"/>
      <c r="J84" s="7"/>
      <c r="K84" s="24"/>
    </row>
    <row r="85" spans="1:11" x14ac:dyDescent="0.25">
      <c r="A85" s="5"/>
      <c r="B85" s="7"/>
      <c r="C85" s="7"/>
      <c r="D85" s="7"/>
      <c r="E85" s="7"/>
      <c r="F85" s="7"/>
      <c r="G85" s="7"/>
      <c r="H85" s="7"/>
      <c r="I85" s="7"/>
      <c r="J85" s="7"/>
      <c r="K85" s="24"/>
    </row>
    <row r="86" spans="1:11" x14ac:dyDescent="0.25">
      <c r="A86" s="5"/>
      <c r="B86" s="7"/>
      <c r="C86" s="7"/>
      <c r="D86" s="7"/>
      <c r="E86" s="7"/>
      <c r="F86" s="7"/>
      <c r="G86" s="7"/>
      <c r="H86" s="7"/>
      <c r="I86" s="7"/>
      <c r="J86" s="7"/>
      <c r="K86" s="24"/>
    </row>
    <row r="87" spans="1:11" x14ac:dyDescent="0.25">
      <c r="A87" s="5"/>
      <c r="B87" s="7"/>
      <c r="C87" s="7"/>
      <c r="D87" s="7"/>
      <c r="E87" s="7"/>
      <c r="F87" s="7"/>
      <c r="G87" s="7"/>
      <c r="H87" s="7"/>
      <c r="I87" s="7"/>
      <c r="J87" s="7"/>
      <c r="K87" s="24"/>
    </row>
    <row r="88" spans="1:11" ht="26.25" customHeight="1" x14ac:dyDescent="0.25">
      <c r="A88" s="19"/>
      <c r="B88" s="20"/>
      <c r="C88" s="20"/>
      <c r="D88" s="20"/>
      <c r="E88" s="20"/>
      <c r="F88" s="3"/>
      <c r="G88" s="20"/>
      <c r="H88" s="20"/>
      <c r="I88" s="20"/>
      <c r="J88" s="20"/>
      <c r="K88" s="23"/>
    </row>
    <row r="89" spans="1:11" ht="60" x14ac:dyDescent="0.25">
      <c r="A89" s="17" t="s">
        <v>17</v>
      </c>
      <c r="B89" s="12" t="s">
        <v>2</v>
      </c>
      <c r="C89" s="13" t="s">
        <v>1</v>
      </c>
      <c r="D89" s="13" t="s">
        <v>4</v>
      </c>
      <c r="E89" s="13" t="s">
        <v>10</v>
      </c>
      <c r="F89" s="18" t="s">
        <v>5</v>
      </c>
      <c r="G89" s="13" t="s">
        <v>6</v>
      </c>
      <c r="H89" s="18" t="s">
        <v>7</v>
      </c>
      <c r="I89" s="14" t="s">
        <v>0</v>
      </c>
      <c r="J89" s="18" t="s">
        <v>8</v>
      </c>
      <c r="K89" s="15" t="s">
        <v>9</v>
      </c>
    </row>
    <row r="90" spans="1:11" x14ac:dyDescent="0.25">
      <c r="A90" s="10">
        <v>2000</v>
      </c>
      <c r="B90" s="9">
        <v>12</v>
      </c>
      <c r="C90" s="9">
        <v>18</v>
      </c>
      <c r="D90" s="9">
        <f>(A90*(B90/100))</f>
        <v>240</v>
      </c>
      <c r="E90" s="9"/>
      <c r="F90" s="9"/>
      <c r="G90" s="9"/>
      <c r="H90" s="9"/>
      <c r="I90" s="9"/>
      <c r="J90" s="9"/>
      <c r="K90" s="11"/>
    </row>
    <row r="91" spans="1:11" x14ac:dyDescent="0.25">
      <c r="A91" s="10"/>
      <c r="B91" s="9"/>
      <c r="C91" s="9">
        <f>(1-(C90/100))</f>
        <v>0.82000000000000006</v>
      </c>
      <c r="D91" s="9"/>
      <c r="E91" s="9">
        <f>A90-D90</f>
        <v>1760</v>
      </c>
      <c r="F91" s="9">
        <f>((E91)/(C91))</f>
        <v>2146.3414634146338</v>
      </c>
      <c r="G91" s="9">
        <f>(A90*(B90/100))</f>
        <v>240</v>
      </c>
      <c r="H91" s="9">
        <f>(F91*(C90/100))</f>
        <v>386.34146341463406</v>
      </c>
      <c r="I91" s="9">
        <f>H91-G91</f>
        <v>146.34146341463406</v>
      </c>
      <c r="J91" s="9">
        <f>I91*(40/100)</f>
        <v>58.536585365853625</v>
      </c>
      <c r="K91" s="49">
        <f>I91*(60/100)</f>
        <v>87.804878048780438</v>
      </c>
    </row>
    <row r="92" spans="1:11" x14ac:dyDescent="0.25">
      <c r="A92" s="2"/>
      <c r="B92" s="16"/>
      <c r="C92" s="16"/>
      <c r="D92" s="16"/>
      <c r="E92" s="16"/>
      <c r="F92" s="16"/>
      <c r="G92" s="16"/>
      <c r="H92" s="16"/>
      <c r="I92" s="16"/>
      <c r="J92" s="16"/>
      <c r="K92" s="1"/>
    </row>
  </sheetData>
  <pageMargins left="0.511811024" right="0.511811024" top="0.78740157499999996" bottom="0.78740157499999996" header="0.31496062000000002" footer="0.31496062000000002"/>
  <drawing r:id="rId1"/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6"/>
  <sheetViews>
    <sheetView tabSelected="1" zoomScale="85" zoomScaleNormal="85" workbookViewId="0">
      <selection activeCell="J4" sqref="J4"/>
    </sheetView>
  </sheetViews>
  <sheetFormatPr defaultRowHeight="15" x14ac:dyDescent="0.25"/>
  <cols>
    <col min="1" max="2" width="12.5703125" customWidth="1"/>
    <col min="3" max="3" width="13.7109375" customWidth="1"/>
    <col min="4" max="4" width="12.28515625" customWidth="1"/>
    <col min="5" max="5" width="12.140625" customWidth="1"/>
    <col min="7" max="7" width="11.28515625" customWidth="1"/>
    <col min="8" max="8" width="11.85546875" customWidth="1"/>
    <col min="9" max="10" width="11.28515625" customWidth="1"/>
    <col min="11" max="11" width="13.42578125" customWidth="1"/>
    <col min="14" max="14" width="11" customWidth="1"/>
  </cols>
  <sheetData>
    <row r="1" spans="1:17" ht="15.75" thickBot="1" x14ac:dyDescent="0.3"/>
    <row r="2" spans="1:17" x14ac:dyDescent="0.25">
      <c r="A2" s="53"/>
      <c r="B2" s="54"/>
      <c r="C2" s="54"/>
      <c r="D2" s="54"/>
      <c r="E2" s="54"/>
      <c r="F2" s="54"/>
      <c r="G2" s="54"/>
      <c r="H2" s="54"/>
      <c r="I2" s="54"/>
      <c r="J2" s="54"/>
      <c r="K2" s="54"/>
      <c r="L2" s="37"/>
      <c r="M2" s="37"/>
      <c r="N2" s="37"/>
      <c r="O2" s="37"/>
      <c r="P2" s="37"/>
      <c r="Q2" s="38"/>
    </row>
    <row r="3" spans="1:17" x14ac:dyDescent="0.25">
      <c r="A3" s="56"/>
      <c r="B3" s="21"/>
      <c r="C3" s="21"/>
      <c r="D3" s="21"/>
      <c r="E3" s="21"/>
      <c r="F3" s="21"/>
      <c r="G3" s="21"/>
      <c r="H3" s="21"/>
      <c r="I3" s="21"/>
      <c r="J3" s="21"/>
      <c r="K3" s="21"/>
      <c r="L3" s="7"/>
      <c r="M3" s="7"/>
      <c r="N3" s="7"/>
      <c r="O3" s="7"/>
      <c r="P3" s="7"/>
      <c r="Q3" s="40"/>
    </row>
    <row r="4" spans="1:17" ht="15.75" thickBot="1" x14ac:dyDescent="0.3">
      <c r="A4" s="61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8"/>
    </row>
    <row r="5" spans="1:17" x14ac:dyDescent="0.25">
      <c r="A5" s="33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4"/>
    </row>
    <row r="6" spans="1:17" x14ac:dyDescent="0.25">
      <c r="A6" s="33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4"/>
    </row>
    <row r="7" spans="1:17" x14ac:dyDescent="0.25">
      <c r="A7" s="33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4"/>
    </row>
    <row r="8" spans="1:17" ht="1.5" customHeight="1" x14ac:dyDescent="0.25">
      <c r="A8" s="33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4"/>
    </row>
    <row r="9" spans="1:17" ht="8.25" customHeight="1" x14ac:dyDescent="0.25">
      <c r="A9" s="33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4"/>
    </row>
    <row r="10" spans="1:17" x14ac:dyDescent="0.25">
      <c r="A10" s="33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4"/>
    </row>
    <row r="11" spans="1:17" x14ac:dyDescent="0.25">
      <c r="A11" s="33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4"/>
    </row>
    <row r="12" spans="1:17" x14ac:dyDescent="0.25">
      <c r="A12" s="33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4"/>
    </row>
    <row r="13" spans="1:17" x14ac:dyDescent="0.25">
      <c r="A13" s="33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4"/>
    </row>
    <row r="14" spans="1:17" x14ac:dyDescent="0.25">
      <c r="A14" s="33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4"/>
    </row>
    <row r="15" spans="1:17" x14ac:dyDescent="0.25">
      <c r="A15" s="33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4"/>
    </row>
    <row r="16" spans="1:17" ht="17.25" customHeight="1" x14ac:dyDescent="0.25">
      <c r="A16" s="33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4"/>
    </row>
    <row r="17" spans="1:17" ht="5.25" customHeight="1" x14ac:dyDescent="0.25">
      <c r="A17" s="19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3"/>
    </row>
    <row r="18" spans="1:17" ht="90" x14ac:dyDescent="0.25">
      <c r="A18" s="18" t="s">
        <v>3</v>
      </c>
      <c r="B18" s="12" t="s">
        <v>2</v>
      </c>
      <c r="C18" s="13" t="s">
        <v>1</v>
      </c>
      <c r="D18" s="13" t="s">
        <v>4</v>
      </c>
      <c r="E18" s="13" t="s">
        <v>10</v>
      </c>
      <c r="F18" s="18" t="s">
        <v>13</v>
      </c>
      <c r="G18" s="13" t="s">
        <v>5</v>
      </c>
      <c r="H18" s="13" t="s">
        <v>18</v>
      </c>
      <c r="I18" s="13" t="s">
        <v>19</v>
      </c>
      <c r="J18" s="13" t="s">
        <v>20</v>
      </c>
      <c r="K18" s="18" t="s">
        <v>12</v>
      </c>
      <c r="L18" s="13" t="s">
        <v>11</v>
      </c>
      <c r="M18" s="18" t="s">
        <v>0</v>
      </c>
      <c r="N18" s="13" t="s">
        <v>15</v>
      </c>
      <c r="O18" s="13" t="s">
        <v>14</v>
      </c>
      <c r="P18" s="30" t="s">
        <v>23</v>
      </c>
      <c r="Q18" s="29" t="s">
        <v>24</v>
      </c>
    </row>
    <row r="19" spans="1:17" x14ac:dyDescent="0.25">
      <c r="A19" s="4">
        <v>1000</v>
      </c>
      <c r="B19" s="22">
        <v>12</v>
      </c>
      <c r="C19" s="22">
        <v>18</v>
      </c>
      <c r="D19" s="22">
        <f>(A19*(B19/100))</f>
        <v>120</v>
      </c>
      <c r="E19" s="22"/>
      <c r="F19" s="22"/>
      <c r="G19" s="22"/>
      <c r="H19" s="22"/>
      <c r="I19" s="22"/>
      <c r="J19" s="22"/>
      <c r="K19" s="22"/>
      <c r="L19" s="22"/>
      <c r="M19" s="22"/>
      <c r="N19" s="8"/>
      <c r="O19" s="22"/>
      <c r="P19" s="26"/>
      <c r="Q19" s="28"/>
    </row>
    <row r="20" spans="1:17" x14ac:dyDescent="0.25">
      <c r="A20" s="10"/>
      <c r="B20" s="9"/>
      <c r="C20" s="9">
        <f>(1-((C19+F20)/100))</f>
        <v>0.81</v>
      </c>
      <c r="D20" s="9"/>
      <c r="E20" s="9">
        <f>A19-D19</f>
        <v>880</v>
      </c>
      <c r="F20" s="9">
        <v>1</v>
      </c>
      <c r="G20" s="9">
        <f>(E20/C20)</f>
        <v>1086.4197530864196</v>
      </c>
      <c r="H20" s="9">
        <v>20</v>
      </c>
      <c r="I20" s="9">
        <f>(G20*(H20/100))</f>
        <v>217.28395061728395</v>
      </c>
      <c r="J20" s="9">
        <f>G20-I20</f>
        <v>869.13580246913568</v>
      </c>
      <c r="K20" s="9">
        <f>(J20*(B19/100))</f>
        <v>104.29629629629628</v>
      </c>
      <c r="L20" s="9">
        <f>(J20*((C19+F20)/100))</f>
        <v>165.13580246913577</v>
      </c>
      <c r="M20" s="9">
        <f>(L20-K20)</f>
        <v>60.839506172839492</v>
      </c>
      <c r="N20" s="11">
        <f>(J20*(F20/100))</f>
        <v>8.6913580246913575</v>
      </c>
      <c r="O20" s="9">
        <f>(M20-N20)</f>
        <v>52.148148148148138</v>
      </c>
      <c r="P20" s="25">
        <f>(O20*(60/100))</f>
        <v>31.288888888888881</v>
      </c>
      <c r="Q20" s="9">
        <f>(O20*(40/100))</f>
        <v>20.859259259259257</v>
      </c>
    </row>
    <row r="21" spans="1:17" x14ac:dyDescent="0.25">
      <c r="A21" s="2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"/>
      <c r="O21" s="16"/>
      <c r="P21" s="27"/>
      <c r="Q21" s="28"/>
    </row>
    <row r="24" spans="1:17" x14ac:dyDescent="0.25">
      <c r="A24" s="31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4"/>
    </row>
    <row r="25" spans="1:17" x14ac:dyDescent="0.25">
      <c r="A25" s="33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4"/>
    </row>
    <row r="26" spans="1:17" x14ac:dyDescent="0.25">
      <c r="A26" s="33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4"/>
    </row>
    <row r="27" spans="1:17" ht="14.25" customHeight="1" x14ac:dyDescent="0.25">
      <c r="A27" s="33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4"/>
    </row>
    <row r="28" spans="1:17" hidden="1" x14ac:dyDescent="0.25">
      <c r="A28" s="33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4"/>
    </row>
    <row r="29" spans="1:17" x14ac:dyDescent="0.25">
      <c r="A29" s="33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4"/>
    </row>
    <row r="30" spans="1:17" x14ac:dyDescent="0.25">
      <c r="A30" s="33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4"/>
    </row>
    <row r="31" spans="1:17" x14ac:dyDescent="0.25">
      <c r="A31" s="33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4"/>
    </row>
    <row r="32" spans="1:17" x14ac:dyDescent="0.25">
      <c r="A32" s="33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4"/>
    </row>
    <row r="33" spans="1:17" x14ac:dyDescent="0.25">
      <c r="A33" s="33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4"/>
    </row>
    <row r="34" spans="1:17" x14ac:dyDescent="0.25">
      <c r="A34" s="33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4"/>
    </row>
    <row r="35" spans="1:17" ht="18.75" customHeight="1" x14ac:dyDescent="0.25">
      <c r="A35" s="33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4"/>
    </row>
    <row r="36" spans="1:17" hidden="1" x14ac:dyDescent="0.25">
      <c r="A36" s="19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3"/>
    </row>
    <row r="37" spans="1:17" ht="90" x14ac:dyDescent="0.25">
      <c r="A37" s="18" t="s">
        <v>16</v>
      </c>
      <c r="B37" s="12" t="s">
        <v>2</v>
      </c>
      <c r="C37" s="13" t="s">
        <v>1</v>
      </c>
      <c r="D37" s="13" t="s">
        <v>4</v>
      </c>
      <c r="E37" s="13" t="s">
        <v>10</v>
      </c>
      <c r="F37" s="18" t="s">
        <v>13</v>
      </c>
      <c r="G37" s="13" t="s">
        <v>5</v>
      </c>
      <c r="H37" s="13" t="s">
        <v>18</v>
      </c>
      <c r="I37" s="13" t="s">
        <v>19</v>
      </c>
      <c r="J37" s="13" t="s">
        <v>20</v>
      </c>
      <c r="K37" s="18" t="s">
        <v>12</v>
      </c>
      <c r="L37" s="13" t="s">
        <v>11</v>
      </c>
      <c r="M37" s="18" t="s">
        <v>0</v>
      </c>
      <c r="N37" s="13" t="s">
        <v>15</v>
      </c>
      <c r="O37" s="13" t="s">
        <v>14</v>
      </c>
      <c r="P37" s="30" t="s">
        <v>23</v>
      </c>
      <c r="Q37" s="64" t="s">
        <v>24</v>
      </c>
    </row>
    <row r="38" spans="1:17" x14ac:dyDescent="0.25">
      <c r="A38" s="4">
        <v>2000</v>
      </c>
      <c r="B38" s="22">
        <v>12</v>
      </c>
      <c r="C38" s="22">
        <v>18</v>
      </c>
      <c r="D38" s="22">
        <f>(A38*(B38/100))</f>
        <v>240</v>
      </c>
      <c r="E38" s="22"/>
      <c r="F38" s="22"/>
      <c r="G38" s="22"/>
      <c r="H38" s="22"/>
      <c r="I38" s="22"/>
      <c r="J38" s="22"/>
      <c r="K38" s="22"/>
      <c r="L38" s="22"/>
      <c r="M38" s="22"/>
      <c r="N38" s="8"/>
      <c r="O38" s="22"/>
      <c r="P38" s="26"/>
      <c r="Q38" s="62"/>
    </row>
    <row r="39" spans="1:17" x14ac:dyDescent="0.25">
      <c r="A39" s="10"/>
      <c r="B39" s="9"/>
      <c r="C39" s="9">
        <f>(1-((C38+F39)/100))</f>
        <v>0.81</v>
      </c>
      <c r="D39" s="9"/>
      <c r="E39" s="9">
        <f>A38-D38</f>
        <v>1760</v>
      </c>
      <c r="F39" s="9">
        <v>1</v>
      </c>
      <c r="G39" s="9">
        <f>(E39/C39)</f>
        <v>2172.8395061728393</v>
      </c>
      <c r="H39" s="9">
        <v>20</v>
      </c>
      <c r="I39" s="9">
        <f>(G39*(H39/100))</f>
        <v>434.5679012345679</v>
      </c>
      <c r="J39" s="9">
        <f>G39-I39</f>
        <v>1738.2716049382714</v>
      </c>
      <c r="K39" s="9">
        <f>(J39*(B38/100))</f>
        <v>208.59259259259255</v>
      </c>
      <c r="L39" s="9">
        <f>(J39*((C38+F39)/100))</f>
        <v>330.27160493827154</v>
      </c>
      <c r="M39" s="9">
        <f>(L39-K39)</f>
        <v>121.67901234567898</v>
      </c>
      <c r="N39" s="11">
        <f>(J39*(F39/100))</f>
        <v>17.382716049382715</v>
      </c>
      <c r="O39" s="9">
        <f>(M39-N39)</f>
        <v>104.29629629629628</v>
      </c>
      <c r="P39" s="25">
        <f>(O39*(60/100))</f>
        <v>62.577777777777762</v>
      </c>
      <c r="Q39" s="25">
        <f>(O39*(40/100))</f>
        <v>41.718518518518515</v>
      </c>
    </row>
    <row r="40" spans="1:17" x14ac:dyDescent="0.25">
      <c r="A40" s="2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"/>
      <c r="O40" s="16"/>
      <c r="P40" s="27"/>
      <c r="Q40" s="63"/>
    </row>
    <row r="43" spans="1:17" x14ac:dyDescent="0.25">
      <c r="A43" s="31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4"/>
    </row>
    <row r="44" spans="1:17" x14ac:dyDescent="0.25">
      <c r="A44" s="33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4"/>
    </row>
    <row r="45" spans="1:17" x14ac:dyDescent="0.25">
      <c r="A45" s="33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4"/>
    </row>
    <row r="46" spans="1:17" hidden="1" x14ac:dyDescent="0.25">
      <c r="A46" s="33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4"/>
    </row>
    <row r="47" spans="1:17" ht="4.5" customHeight="1" x14ac:dyDescent="0.25">
      <c r="A47" s="33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4"/>
    </row>
    <row r="48" spans="1:17" x14ac:dyDescent="0.25">
      <c r="A48" s="33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4"/>
    </row>
    <row r="49" spans="1:17" x14ac:dyDescent="0.25">
      <c r="A49" s="33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4"/>
    </row>
    <row r="50" spans="1:17" x14ac:dyDescent="0.25">
      <c r="A50" s="33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4"/>
    </row>
    <row r="51" spans="1:17" x14ac:dyDescent="0.25">
      <c r="A51" s="33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4"/>
    </row>
    <row r="52" spans="1:17" x14ac:dyDescent="0.25">
      <c r="A52" s="33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4"/>
    </row>
    <row r="53" spans="1:17" x14ac:dyDescent="0.25">
      <c r="A53" s="33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4"/>
    </row>
    <row r="54" spans="1:17" ht="12" customHeight="1" x14ac:dyDescent="0.25">
      <c r="A54" s="33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4"/>
    </row>
    <row r="55" spans="1:17" ht="8.25" customHeight="1" x14ac:dyDescent="0.25">
      <c r="A55" s="19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3"/>
    </row>
    <row r="56" spans="1:17" ht="90" x14ac:dyDescent="0.25">
      <c r="A56" s="18" t="s">
        <v>17</v>
      </c>
      <c r="B56" s="12" t="s">
        <v>2</v>
      </c>
      <c r="C56" s="13" t="s">
        <v>1</v>
      </c>
      <c r="D56" s="13" t="s">
        <v>4</v>
      </c>
      <c r="E56" s="13" t="s">
        <v>10</v>
      </c>
      <c r="F56" s="18" t="s">
        <v>13</v>
      </c>
      <c r="G56" s="13" t="s">
        <v>5</v>
      </c>
      <c r="H56" s="13" t="s">
        <v>18</v>
      </c>
      <c r="I56" s="13" t="s">
        <v>19</v>
      </c>
      <c r="J56" s="13" t="s">
        <v>20</v>
      </c>
      <c r="K56" s="18" t="s">
        <v>12</v>
      </c>
      <c r="L56" s="13" t="s">
        <v>11</v>
      </c>
      <c r="M56" s="18" t="s">
        <v>0</v>
      </c>
      <c r="N56" s="13" t="s">
        <v>15</v>
      </c>
      <c r="O56" s="13" t="s">
        <v>14</v>
      </c>
      <c r="P56" s="30" t="s">
        <v>23</v>
      </c>
      <c r="Q56" s="64" t="s">
        <v>24</v>
      </c>
    </row>
    <row r="57" spans="1:17" x14ac:dyDescent="0.25">
      <c r="A57" s="4">
        <v>1500</v>
      </c>
      <c r="B57" s="22">
        <v>12</v>
      </c>
      <c r="C57" s="22">
        <v>18</v>
      </c>
      <c r="D57" s="22">
        <v>180</v>
      </c>
      <c r="E57" s="22"/>
      <c r="F57" s="22"/>
      <c r="G57" s="22"/>
      <c r="H57" s="22"/>
      <c r="I57" s="22"/>
      <c r="J57" s="22"/>
      <c r="K57" s="22"/>
      <c r="L57" s="22"/>
      <c r="M57" s="22"/>
      <c r="N57" s="8"/>
      <c r="O57" s="22"/>
      <c r="P57" s="26"/>
      <c r="Q57" s="62"/>
    </row>
    <row r="58" spans="1:17" x14ac:dyDescent="0.25">
      <c r="A58" s="10"/>
      <c r="B58" s="9"/>
      <c r="C58" s="9">
        <f>(1-((C57+F58)/100))</f>
        <v>0.81</v>
      </c>
      <c r="D58" s="9"/>
      <c r="E58" s="9">
        <f>A57-D57</f>
        <v>1320</v>
      </c>
      <c r="F58" s="9">
        <v>1</v>
      </c>
      <c r="G58" s="9">
        <f>(E58/C58)</f>
        <v>1629.6296296296296</v>
      </c>
      <c r="H58" s="9">
        <v>20</v>
      </c>
      <c r="I58" s="9">
        <f>(G58*(H58/100))</f>
        <v>325.92592592592592</v>
      </c>
      <c r="J58" s="9">
        <f>G58-I58</f>
        <v>1303.7037037037037</v>
      </c>
      <c r="K58" s="9">
        <f>(J58*(B57/100))</f>
        <v>156.44444444444443</v>
      </c>
      <c r="L58" s="9">
        <f>(J58*((C57+F58)/100))</f>
        <v>247.7037037037037</v>
      </c>
      <c r="M58" s="9">
        <f>(L58-K58)</f>
        <v>91.259259259259267</v>
      </c>
      <c r="N58" s="11"/>
      <c r="O58" s="9"/>
      <c r="P58" s="25"/>
      <c r="Q58" s="25"/>
    </row>
    <row r="59" spans="1:17" x14ac:dyDescent="0.25">
      <c r="A59" s="2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"/>
      <c r="O59" s="16"/>
      <c r="P59" s="27"/>
      <c r="Q59" s="63"/>
    </row>
    <row r="60" spans="1:17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59"/>
      <c r="Q60" s="60"/>
    </row>
    <row r="61" spans="1:17" ht="15.75" thickBot="1" x14ac:dyDescent="0.3"/>
    <row r="62" spans="1:17" x14ac:dyDescent="0.25">
      <c r="A62" s="53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5"/>
    </row>
    <row r="63" spans="1:17" x14ac:dyDescent="0.25">
      <c r="A63" s="56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43"/>
    </row>
    <row r="64" spans="1:17" x14ac:dyDescent="0.25">
      <c r="A64" s="56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43"/>
    </row>
    <row r="65" spans="1:17" x14ac:dyDescent="0.25">
      <c r="A65" s="56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43"/>
    </row>
    <row r="66" spans="1:17" ht="1.5" customHeight="1" x14ac:dyDescent="0.25">
      <c r="A66" s="56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43"/>
    </row>
    <row r="67" spans="1:17" x14ac:dyDescent="0.25">
      <c r="A67" s="56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43"/>
    </row>
    <row r="68" spans="1:17" x14ac:dyDescent="0.25">
      <c r="A68" s="56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43"/>
    </row>
    <row r="69" spans="1:17" x14ac:dyDescent="0.25">
      <c r="A69" s="56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43"/>
    </row>
    <row r="70" spans="1:17" x14ac:dyDescent="0.25">
      <c r="A70" s="56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43"/>
    </row>
    <row r="71" spans="1:17" x14ac:dyDescent="0.25">
      <c r="A71" s="56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43"/>
    </row>
    <row r="72" spans="1:17" x14ac:dyDescent="0.25">
      <c r="A72" s="56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43"/>
    </row>
    <row r="73" spans="1:17" ht="12" customHeight="1" x14ac:dyDescent="0.25">
      <c r="A73" s="56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43"/>
    </row>
    <row r="74" spans="1:17" ht="7.5" customHeight="1" thickBot="1" x14ac:dyDescent="0.3">
      <c r="A74" s="56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43"/>
    </row>
    <row r="75" spans="1:17" ht="90.75" thickBot="1" x14ac:dyDescent="0.3">
      <c r="A75" s="65" t="s">
        <v>3</v>
      </c>
      <c r="B75" s="66" t="s">
        <v>2</v>
      </c>
      <c r="C75" s="67" t="s">
        <v>1</v>
      </c>
      <c r="D75" s="67" t="s">
        <v>4</v>
      </c>
      <c r="E75" s="67" t="s">
        <v>10</v>
      </c>
      <c r="F75" s="68" t="s">
        <v>13</v>
      </c>
      <c r="G75" s="67" t="s">
        <v>5</v>
      </c>
      <c r="H75" s="67" t="s">
        <v>18</v>
      </c>
      <c r="I75" s="67" t="s">
        <v>19</v>
      </c>
      <c r="J75" s="67" t="s">
        <v>20</v>
      </c>
      <c r="K75" s="68" t="s">
        <v>12</v>
      </c>
      <c r="L75" s="67" t="s">
        <v>11</v>
      </c>
      <c r="M75" s="68" t="s">
        <v>0</v>
      </c>
      <c r="N75" s="67" t="s">
        <v>15</v>
      </c>
      <c r="O75" s="67" t="s">
        <v>14</v>
      </c>
      <c r="P75" s="69" t="s">
        <v>23</v>
      </c>
      <c r="Q75" s="70" t="s">
        <v>24</v>
      </c>
    </row>
    <row r="76" spans="1:17" x14ac:dyDescent="0.25">
      <c r="A76" s="71">
        <v>1000</v>
      </c>
      <c r="B76" s="22">
        <v>12</v>
      </c>
      <c r="C76" s="22">
        <v>18</v>
      </c>
      <c r="D76" s="22">
        <f>(A76*(B76/100))</f>
        <v>120</v>
      </c>
      <c r="E76" s="22"/>
      <c r="F76" s="22"/>
      <c r="G76" s="22"/>
      <c r="H76" s="22"/>
      <c r="I76" s="22"/>
      <c r="J76" s="22"/>
      <c r="K76" s="22"/>
      <c r="L76" s="22"/>
      <c r="M76" s="22"/>
      <c r="N76" s="8"/>
      <c r="O76" s="22"/>
      <c r="P76" s="26"/>
      <c r="Q76" s="72"/>
    </row>
    <row r="77" spans="1:17" x14ac:dyDescent="0.25">
      <c r="A77" s="48"/>
      <c r="B77" s="9"/>
      <c r="C77" s="9">
        <f>(1-((C76+F77)/100))</f>
        <v>0.81</v>
      </c>
      <c r="D77" s="9"/>
      <c r="E77" s="9">
        <f>A76-D76</f>
        <v>880</v>
      </c>
      <c r="F77" s="9">
        <v>1</v>
      </c>
      <c r="G77" s="9">
        <f>(E77/C77)</f>
        <v>1086.4197530864196</v>
      </c>
      <c r="H77" s="9">
        <v>20</v>
      </c>
      <c r="I77" s="9">
        <f>(G77*(H77/100))</f>
        <v>217.28395061728395</v>
      </c>
      <c r="J77" s="9">
        <f>G77-I77</f>
        <v>869.13580246913568</v>
      </c>
      <c r="K77" s="9">
        <f>(A76*(B76/100))</f>
        <v>120</v>
      </c>
      <c r="L77" s="9">
        <f>(J77*((C76+F77)/100))</f>
        <v>165.13580246913577</v>
      </c>
      <c r="M77" s="9">
        <f>(L77-K77)</f>
        <v>45.135802469135768</v>
      </c>
      <c r="N77" s="11">
        <f>(J77*(F77/100))</f>
        <v>8.6913580246913575</v>
      </c>
      <c r="O77" s="9">
        <f>(M77-N77)</f>
        <v>36.444444444444414</v>
      </c>
      <c r="P77" s="25">
        <f>(O77*(60/100))</f>
        <v>21.866666666666649</v>
      </c>
      <c r="Q77" s="73">
        <f>(O77*(40/100))</f>
        <v>14.577777777777767</v>
      </c>
    </row>
    <row r="78" spans="1:17" ht="15.75" thickBot="1" x14ac:dyDescent="0.3">
      <c r="A78" s="50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74"/>
      <c r="O78" s="51"/>
      <c r="P78" s="75"/>
      <c r="Q78" s="76"/>
    </row>
    <row r="81" spans="1:17" x14ac:dyDescent="0.25">
      <c r="A81" s="31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4"/>
    </row>
    <row r="82" spans="1:17" x14ac:dyDescent="0.25">
      <c r="A82" s="33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4"/>
    </row>
    <row r="83" spans="1:17" x14ac:dyDescent="0.25">
      <c r="A83" s="33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4"/>
    </row>
    <row r="84" spans="1:17" x14ac:dyDescent="0.25">
      <c r="A84" s="33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4"/>
    </row>
    <row r="85" spans="1:17" ht="3" customHeight="1" x14ac:dyDescent="0.25">
      <c r="A85" s="33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4"/>
    </row>
    <row r="86" spans="1:17" x14ac:dyDescent="0.25">
      <c r="A86" s="33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4"/>
    </row>
    <row r="87" spans="1:17" x14ac:dyDescent="0.25">
      <c r="A87" s="33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4"/>
    </row>
    <row r="88" spans="1:17" x14ac:dyDescent="0.25">
      <c r="A88" s="33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4"/>
    </row>
    <row r="89" spans="1:17" x14ac:dyDescent="0.25">
      <c r="A89" s="33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4"/>
    </row>
    <row r="90" spans="1:17" x14ac:dyDescent="0.25">
      <c r="A90" s="33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4"/>
    </row>
    <row r="91" spans="1:17" x14ac:dyDescent="0.25">
      <c r="A91" s="33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4"/>
    </row>
    <row r="92" spans="1:17" ht="12.75" customHeight="1" x14ac:dyDescent="0.25">
      <c r="A92" s="33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4"/>
    </row>
    <row r="93" spans="1:17" ht="10.5" customHeight="1" x14ac:dyDescent="0.25">
      <c r="A93" s="1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3"/>
    </row>
    <row r="94" spans="1:17" ht="90" x14ac:dyDescent="0.25">
      <c r="A94" s="18" t="s">
        <v>16</v>
      </c>
      <c r="B94" s="12" t="s">
        <v>2</v>
      </c>
      <c r="C94" s="13" t="s">
        <v>1</v>
      </c>
      <c r="D94" s="13" t="s">
        <v>4</v>
      </c>
      <c r="E94" s="13" t="s">
        <v>10</v>
      </c>
      <c r="F94" s="18" t="s">
        <v>13</v>
      </c>
      <c r="G94" s="13" t="s">
        <v>5</v>
      </c>
      <c r="H94" s="13" t="s">
        <v>18</v>
      </c>
      <c r="I94" s="13" t="s">
        <v>19</v>
      </c>
      <c r="J94" s="13" t="s">
        <v>20</v>
      </c>
      <c r="K94" s="18" t="s">
        <v>12</v>
      </c>
      <c r="L94" s="13" t="s">
        <v>11</v>
      </c>
      <c r="M94" s="18" t="s">
        <v>0</v>
      </c>
      <c r="N94" s="13" t="s">
        <v>15</v>
      </c>
      <c r="O94" s="13" t="s">
        <v>14</v>
      </c>
      <c r="P94" s="30" t="s">
        <v>23</v>
      </c>
      <c r="Q94" s="64" t="s">
        <v>24</v>
      </c>
    </row>
    <row r="95" spans="1:17" x14ac:dyDescent="0.25">
      <c r="A95" s="4">
        <v>2000</v>
      </c>
      <c r="B95" s="22">
        <v>12</v>
      </c>
      <c r="C95" s="22">
        <v>18</v>
      </c>
      <c r="D95" s="22">
        <f>(A95*(B95/100))</f>
        <v>240</v>
      </c>
      <c r="E95" s="22"/>
      <c r="F95" s="22"/>
      <c r="G95" s="22"/>
      <c r="H95" s="22"/>
      <c r="I95" s="22"/>
      <c r="J95" s="22"/>
      <c r="K95" s="22"/>
      <c r="L95" s="22"/>
      <c r="M95" s="22">
        <f>(L95-K95)</f>
        <v>0</v>
      </c>
      <c r="N95" s="8"/>
      <c r="O95" s="22"/>
      <c r="P95" s="26"/>
      <c r="Q95" s="62"/>
    </row>
    <row r="96" spans="1:17" x14ac:dyDescent="0.25">
      <c r="A96" s="10"/>
      <c r="B96" s="9"/>
      <c r="C96" s="9">
        <f>(1-((C95+F96)/100))</f>
        <v>0.81</v>
      </c>
      <c r="D96" s="9"/>
      <c r="E96" s="9">
        <f>A95-D95</f>
        <v>1760</v>
      </c>
      <c r="F96" s="9">
        <v>1</v>
      </c>
      <c r="G96" s="9">
        <f>(E96/C96)</f>
        <v>2172.8395061728393</v>
      </c>
      <c r="H96" s="9">
        <v>20</v>
      </c>
      <c r="I96" s="9">
        <f>(G96*(H96/100))</f>
        <v>434.5679012345679</v>
      </c>
      <c r="J96" s="9">
        <f>G96-I96</f>
        <v>1738.2716049382714</v>
      </c>
      <c r="K96" s="9">
        <f>(A95*(B95/100))</f>
        <v>240</v>
      </c>
      <c r="L96" s="9">
        <f>(J96*((C95+F96)/100))</f>
        <v>330.27160493827154</v>
      </c>
      <c r="M96" s="9">
        <f>(L96-K96)</f>
        <v>90.271604938271537</v>
      </c>
      <c r="N96" s="11">
        <f>(J96*(F96/100))</f>
        <v>17.382716049382715</v>
      </c>
      <c r="O96" s="9">
        <f>(M96-N96)</f>
        <v>72.888888888888829</v>
      </c>
      <c r="P96" s="25">
        <f>(O96*(60/100))</f>
        <v>43.733333333333299</v>
      </c>
      <c r="Q96" s="25">
        <f>(O96*(40/100))</f>
        <v>29.155555555555534</v>
      </c>
    </row>
    <row r="97" spans="1:17" x14ac:dyDescent="0.25">
      <c r="A97" s="2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>
        <f>(L97-K97)</f>
        <v>0</v>
      </c>
      <c r="N97" s="1"/>
      <c r="O97" s="16"/>
      <c r="P97" s="27"/>
      <c r="Q97" s="63"/>
    </row>
    <row r="100" spans="1:17" x14ac:dyDescent="0.25">
      <c r="A100" s="31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4"/>
    </row>
    <row r="101" spans="1:17" x14ac:dyDescent="0.25">
      <c r="A101" s="33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4"/>
    </row>
    <row r="102" spans="1:17" x14ac:dyDescent="0.25">
      <c r="A102" s="33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4"/>
    </row>
    <row r="103" spans="1:17" x14ac:dyDescent="0.25">
      <c r="A103" s="33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4"/>
    </row>
    <row r="104" spans="1:17" ht="0.75" customHeight="1" x14ac:dyDescent="0.25">
      <c r="A104" s="33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4"/>
    </row>
    <row r="105" spans="1:17" hidden="1" x14ac:dyDescent="0.25">
      <c r="A105" s="33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4"/>
    </row>
    <row r="106" spans="1:17" hidden="1" x14ac:dyDescent="0.25">
      <c r="A106" s="33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4"/>
    </row>
    <row r="107" spans="1:17" x14ac:dyDescent="0.25">
      <c r="A107" s="33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4"/>
    </row>
    <row r="108" spans="1:17" x14ac:dyDescent="0.25">
      <c r="A108" s="33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4"/>
    </row>
    <row r="109" spans="1:17" x14ac:dyDescent="0.25">
      <c r="A109" s="33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4"/>
    </row>
    <row r="110" spans="1:17" x14ac:dyDescent="0.25">
      <c r="A110" s="33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4"/>
    </row>
    <row r="111" spans="1:17" x14ac:dyDescent="0.25">
      <c r="A111" s="33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4"/>
    </row>
    <row r="112" spans="1:17" x14ac:dyDescent="0.25">
      <c r="A112" s="19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3"/>
    </row>
    <row r="113" spans="1:17" ht="90" x14ac:dyDescent="0.25">
      <c r="A113" s="18" t="s">
        <v>17</v>
      </c>
      <c r="B113" s="12" t="s">
        <v>2</v>
      </c>
      <c r="C113" s="13" t="s">
        <v>1</v>
      </c>
      <c r="D113" s="13" t="s">
        <v>4</v>
      </c>
      <c r="E113" s="13" t="s">
        <v>10</v>
      </c>
      <c r="F113" s="18" t="s">
        <v>13</v>
      </c>
      <c r="G113" s="13" t="s">
        <v>5</v>
      </c>
      <c r="H113" s="13" t="s">
        <v>18</v>
      </c>
      <c r="I113" s="13" t="s">
        <v>19</v>
      </c>
      <c r="J113" s="13" t="s">
        <v>20</v>
      </c>
      <c r="K113" s="18" t="s">
        <v>12</v>
      </c>
      <c r="L113" s="13" t="s">
        <v>11</v>
      </c>
      <c r="M113" s="18" t="s">
        <v>0</v>
      </c>
      <c r="N113" s="13" t="s">
        <v>15</v>
      </c>
      <c r="O113" s="13" t="s">
        <v>14</v>
      </c>
      <c r="P113" s="30" t="s">
        <v>23</v>
      </c>
      <c r="Q113" s="64" t="s">
        <v>24</v>
      </c>
    </row>
    <row r="114" spans="1:17" x14ac:dyDescent="0.25">
      <c r="A114" s="4">
        <v>1500</v>
      </c>
      <c r="B114" s="22">
        <v>12</v>
      </c>
      <c r="C114" s="22">
        <v>18</v>
      </c>
      <c r="D114" s="22">
        <f>(A114*(B114/100))</f>
        <v>180</v>
      </c>
      <c r="E114" s="22"/>
      <c r="F114" s="22"/>
      <c r="G114" s="22"/>
      <c r="H114" s="22"/>
      <c r="I114" s="22"/>
      <c r="J114" s="22"/>
      <c r="K114" s="22"/>
      <c r="L114" s="22"/>
      <c r="M114" s="22"/>
      <c r="N114" s="8"/>
      <c r="O114" s="22"/>
      <c r="P114" s="26"/>
      <c r="Q114" s="62"/>
    </row>
    <row r="115" spans="1:17" x14ac:dyDescent="0.25">
      <c r="A115" s="10"/>
      <c r="B115" s="9"/>
      <c r="C115" s="9">
        <f>(1-((C114+F115)/100))</f>
        <v>0.82000000000000006</v>
      </c>
      <c r="D115" s="9"/>
      <c r="E115" s="9">
        <f>A114-D114</f>
        <v>1320</v>
      </c>
      <c r="F115" s="9">
        <v>0</v>
      </c>
      <c r="G115" s="9">
        <f>(E115/C115)</f>
        <v>1609.7560975609754</v>
      </c>
      <c r="H115" s="9">
        <v>20</v>
      </c>
      <c r="I115" s="9">
        <f>(G115*(H115/100))</f>
        <v>321.95121951219511</v>
      </c>
      <c r="J115" s="9">
        <f>G115-I115</f>
        <v>1287.8048780487802</v>
      </c>
      <c r="K115" s="9">
        <f>(A114*(B114/100))</f>
        <v>180</v>
      </c>
      <c r="L115" s="9">
        <f>(J115*((C114+F115)/100))</f>
        <v>231.80487804878044</v>
      </c>
      <c r="M115" s="9">
        <f>(L115-K115)</f>
        <v>51.804878048780438</v>
      </c>
      <c r="N115" s="11">
        <f>(J115*(F115/100))</f>
        <v>0</v>
      </c>
      <c r="O115" s="9">
        <f>(M115-N115)</f>
        <v>51.804878048780438</v>
      </c>
      <c r="P115" s="25">
        <f>(O115*(60/100))</f>
        <v>31.08292682926826</v>
      </c>
      <c r="Q115" s="25">
        <f>(O115*(40/100))</f>
        <v>20.721951219512178</v>
      </c>
    </row>
    <row r="116" spans="1:17" x14ac:dyDescent="0.25">
      <c r="A116" s="2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"/>
      <c r="O116" s="16"/>
      <c r="P116" s="27"/>
      <c r="Q116" s="63"/>
    </row>
  </sheetData>
  <pageMargins left="0.511811024" right="0.511811024" top="0.78740157499999996" bottom="0.78740157499999996" header="0.31496062000000002" footer="0.31496062000000002"/>
  <drawing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D24" sqref="D24"/>
    </sheetView>
  </sheetViews>
  <sheetFormatPr defaultRowHeight="15" x14ac:dyDescent="0.25"/>
  <cols>
    <col min="1" max="1" width="14.85546875" customWidth="1"/>
    <col min="2" max="2" width="17" customWidth="1"/>
    <col min="3" max="3" width="18.140625" customWidth="1"/>
    <col min="4" max="4" width="16.5703125" customWidth="1"/>
    <col min="5" max="5" width="15.7109375" customWidth="1"/>
    <col min="6" max="6" width="17.7109375" customWidth="1"/>
    <col min="7" max="7" width="16.42578125" customWidth="1"/>
    <col min="8" max="8" width="22.7109375" customWidth="1"/>
    <col min="9" max="9" width="10.5703125" customWidth="1"/>
  </cols>
  <sheetData>
    <row r="1" spans="1:8" ht="15.75" thickBot="1" x14ac:dyDescent="0.3"/>
    <row r="2" spans="1:8" ht="15.75" thickBot="1" x14ac:dyDescent="0.3">
      <c r="A2" s="36"/>
      <c r="B2" s="37"/>
      <c r="C2" s="37"/>
      <c r="D2" s="37"/>
      <c r="E2" s="37"/>
      <c r="F2" s="37"/>
      <c r="G2" s="37"/>
      <c r="H2" s="37"/>
    </row>
    <row r="3" spans="1:8" x14ac:dyDescent="0.25">
      <c r="A3" s="36"/>
      <c r="B3" s="37"/>
      <c r="C3" s="37"/>
      <c r="D3" s="37"/>
      <c r="E3" s="37"/>
      <c r="F3" s="37"/>
      <c r="G3" s="37"/>
      <c r="H3" s="38"/>
    </row>
    <row r="4" spans="1:8" x14ac:dyDescent="0.25">
      <c r="A4" s="41"/>
      <c r="B4" s="3"/>
      <c r="C4" s="3"/>
      <c r="D4" s="3"/>
      <c r="E4" s="3"/>
      <c r="F4" s="3"/>
      <c r="G4" s="3"/>
      <c r="H4" s="42"/>
    </row>
    <row r="5" spans="1:8" x14ac:dyDescent="0.25">
      <c r="A5" s="39"/>
      <c r="B5" s="7"/>
      <c r="C5" s="7"/>
      <c r="D5" s="7"/>
      <c r="E5" s="7"/>
      <c r="F5" s="7"/>
      <c r="G5" s="7"/>
      <c r="H5" s="40"/>
    </row>
    <row r="6" spans="1:8" x14ac:dyDescent="0.25">
      <c r="A6" s="39"/>
      <c r="B6" s="7"/>
      <c r="C6" s="7"/>
      <c r="D6" s="7"/>
      <c r="E6" s="7"/>
      <c r="F6" s="7"/>
      <c r="G6" s="7"/>
      <c r="H6" s="40"/>
    </row>
    <row r="7" spans="1:8" x14ac:dyDescent="0.25">
      <c r="A7" s="39"/>
      <c r="B7" s="7"/>
      <c r="C7" s="7"/>
      <c r="D7" s="7"/>
      <c r="E7" s="7"/>
      <c r="F7" s="7"/>
      <c r="G7" s="7"/>
      <c r="H7" s="40"/>
    </row>
    <row r="8" spans="1:8" x14ac:dyDescent="0.25">
      <c r="A8" s="39"/>
      <c r="B8" s="7"/>
      <c r="C8" s="7"/>
      <c r="D8" s="7"/>
      <c r="E8" s="7"/>
      <c r="F8" s="7"/>
      <c r="G8" s="7"/>
      <c r="H8" s="40"/>
    </row>
    <row r="9" spans="1:8" x14ac:dyDescent="0.25">
      <c r="A9" s="39"/>
      <c r="B9" s="7"/>
      <c r="C9" s="7"/>
      <c r="D9" s="7"/>
      <c r="E9" s="7"/>
      <c r="F9" s="7"/>
      <c r="G9" s="7"/>
      <c r="H9" s="40"/>
    </row>
    <row r="10" spans="1:8" ht="23.25" customHeight="1" x14ac:dyDescent="0.25">
      <c r="A10" s="44"/>
      <c r="B10" s="20"/>
      <c r="C10" s="20"/>
      <c r="D10" s="20"/>
      <c r="E10" s="3"/>
      <c r="F10" s="20"/>
      <c r="G10" s="20"/>
      <c r="H10" s="45"/>
    </row>
    <row r="11" spans="1:8" ht="75" x14ac:dyDescent="0.25">
      <c r="A11" s="46" t="s">
        <v>21</v>
      </c>
      <c r="B11" s="12" t="s">
        <v>2</v>
      </c>
      <c r="C11" s="13" t="s">
        <v>1</v>
      </c>
      <c r="D11" s="13" t="s">
        <v>4</v>
      </c>
      <c r="E11" s="18" t="s">
        <v>22</v>
      </c>
      <c r="F11" s="13" t="s">
        <v>6</v>
      </c>
      <c r="G11" s="18" t="s">
        <v>7</v>
      </c>
      <c r="H11" s="77" t="s">
        <v>0</v>
      </c>
    </row>
    <row r="12" spans="1:8" x14ac:dyDescent="0.25">
      <c r="A12" s="48">
        <v>1000</v>
      </c>
      <c r="B12" s="9">
        <v>12</v>
      </c>
      <c r="C12" s="9">
        <v>18</v>
      </c>
      <c r="D12" s="9">
        <f>(A12*(B12/100))</f>
        <v>120</v>
      </c>
      <c r="E12" s="9"/>
      <c r="F12" s="9"/>
      <c r="G12" s="9"/>
      <c r="H12" s="49"/>
    </row>
    <row r="13" spans="1:8" x14ac:dyDescent="0.25">
      <c r="A13" s="48"/>
      <c r="B13" s="9"/>
      <c r="C13" s="9"/>
      <c r="D13" s="9"/>
      <c r="E13" s="9">
        <f>(A12)</f>
        <v>1000</v>
      </c>
      <c r="F13" s="9">
        <f>(E13*(B12/100))</f>
        <v>120</v>
      </c>
      <c r="G13" s="9">
        <f>(E13*(C12/100))</f>
        <v>180</v>
      </c>
      <c r="H13" s="49">
        <f>G13-F13</f>
        <v>60</v>
      </c>
    </row>
    <row r="14" spans="1:8" ht="15.75" thickBot="1" x14ac:dyDescent="0.3">
      <c r="A14" s="50"/>
      <c r="B14" s="51"/>
      <c r="C14" s="51"/>
      <c r="D14" s="51"/>
      <c r="E14" s="51"/>
      <c r="F14" s="51"/>
      <c r="G14" s="51"/>
      <c r="H14" s="52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DIFAL SEM ICMS </vt:lpstr>
      <vt:lpstr>DIFAL SEM ICMS - BC REDUZIDA</vt:lpstr>
      <vt:lpstr>Não SE Aplica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</dc:creator>
  <cp:lastModifiedBy>Sheila Lindsay Silva Gastaldi</cp:lastModifiedBy>
  <dcterms:created xsi:type="dcterms:W3CDTF">2017-11-14T21:52:05Z</dcterms:created>
  <dcterms:modified xsi:type="dcterms:W3CDTF">2017-12-18T17:06:33Z</dcterms:modified>
</cp:coreProperties>
</file>