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defaultThemeVersion="124226"/>
  <mc:AlternateContent xmlns:mc="http://schemas.openxmlformats.org/markup-compatibility/2006">
    <mc:Choice Requires="x15">
      <x15ac:absPath xmlns:x15ac="http://schemas.microsoft.com/office/spreadsheetml/2010/11/ac" url="C:\Users\desig.cateb\Desktop\"/>
    </mc:Choice>
  </mc:AlternateContent>
  <xr:revisionPtr revIDLastSave="0" documentId="8_{8C6922CB-C6C6-4B31-AACF-476EF7B7BE0B}" xr6:coauthVersionLast="47" xr6:coauthVersionMax="47" xr10:uidLastSave="{00000000-0000-0000-0000-000000000000}"/>
  <bookViews>
    <workbookView xWindow="-90" yWindow="-90" windowWidth="19380" windowHeight="10260" tabRatio="706" xr2:uid="{00000000-000D-0000-FFFF-FFFF00000000}"/>
  </bookViews>
  <sheets>
    <sheet name="PR" sheetId="10" r:id="rId1"/>
    <sheet name="PR-COS" sheetId="17" r:id="rId2"/>
    <sheet name="RWA-LIMITE " sheetId="12" r:id="rId3"/>
    <sheet name="RWAMPAD-MINT" sheetId="16" r:id="rId4"/>
    <sheet name="RWACIRB" sheetId="27" r:id="rId5"/>
    <sheet name="RWACPAD" sheetId="6" r:id="rId6"/>
    <sheet name="RWACPAD-COS" sheetId="18" r:id="rId7"/>
    <sheet name="RWAOPAD" sheetId="9" r:id="rId8"/>
    <sheet name="IRRBB" sheetId="22" r:id="rId9"/>
    <sheet name="AT.PERM. - LIM" sheetId="13" r:id="rId10"/>
    <sheet name="RA" sheetId="19" r:id="rId11"/>
    <sheet name="FLAF" sheetId="20" r:id="rId12"/>
    <sheet name="LCSP" sheetId="21" r:id="rId13"/>
    <sheet name="Modelo LEC" sheetId="24" r:id="rId14"/>
    <sheet name="LOC" sheetId="25" r:id="rId15"/>
    <sheet name="RWASP" sheetId="26" r:id="rId16"/>
    <sheet name="INST CAPITAL" sheetId="28" r:id="rId17"/>
  </sheets>
  <definedNames>
    <definedName name="_xlnm.Print_Area" localSheetId="5">RWACPAD!$B$1:$L$85</definedName>
    <definedName name="TABELA018">RWAOPAD!#REF!</definedName>
    <definedName name="_xlnm.Print_Titles" localSheetId="5">RWACPAD!$1:$5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9" i="16" l="1"/>
  <c r="G38" i="16" s="1"/>
  <c r="L53" i="6"/>
  <c r="L57" i="6"/>
  <c r="L84" i="6"/>
  <c r="D5" i="26" l="1" a="1"/>
  <c r="D5" i="26" s="1"/>
  <c r="D12" i="12" s="1"/>
  <c r="D38" i="12"/>
  <c r="L64" i="6"/>
  <c r="G36" i="10"/>
  <c r="E46" i="16"/>
  <c r="E49" i="16"/>
  <c r="G49" i="16" s="1"/>
  <c r="L61" i="6" l="1"/>
  <c r="L60" i="6"/>
  <c r="L37" i="6"/>
  <c r="L36" i="6"/>
  <c r="L35" i="6"/>
  <c r="L34" i="6"/>
  <c r="L33" i="6"/>
  <c r="L32" i="6"/>
  <c r="L31" i="6"/>
  <c r="L27" i="6"/>
  <c r="L26" i="6"/>
  <c r="L43" i="6"/>
  <c r="G123" i="10" a="1"/>
  <c r="G123" i="10" s="1"/>
  <c r="G97" i="10"/>
  <c r="G117" i="10"/>
  <c r="G102" i="10"/>
  <c r="G108" i="10" s="1"/>
  <c r="G135" i="10" l="1"/>
  <c r="G132" i="10"/>
  <c r="G110" i="10" l="1"/>
  <c r="G92" i="10" l="1"/>
  <c r="G90" i="10" s="1"/>
  <c r="G76" i="10"/>
  <c r="G63" i="10" l="1"/>
  <c r="G60" i="10"/>
  <c r="G57" i="10"/>
  <c r="G21" i="10"/>
  <c r="G19" i="10" s="1"/>
  <c r="L76" i="6" l="1"/>
  <c r="L28" i="6" l="1"/>
  <c r="D37" i="12" l="1"/>
  <c r="G49" i="10" l="1"/>
  <c r="D10" i="13" l="1"/>
  <c r="G120" i="10" l="1"/>
  <c r="G118" i="10" l="1"/>
  <c r="G44" i="10" l="1"/>
  <c r="L75" i="6" l="1"/>
  <c r="L74" i="6"/>
  <c r="L73" i="6"/>
  <c r="L63" i="6"/>
  <c r="L62" i="6" s="1"/>
  <c r="L72" i="6" l="1"/>
  <c r="L40" i="6"/>
  <c r="L25" i="6" l="1"/>
  <c r="L24" i="6"/>
  <c r="L41" i="6" l="1"/>
  <c r="L38" i="6" s="1"/>
  <c r="D13" i="12" l="1"/>
  <c r="G54" i="10" l="1"/>
  <c r="G125" i="10" l="1"/>
  <c r="G124" i="10" s="1"/>
  <c r="G116" i="10"/>
  <c r="L83" i="6"/>
  <c r="L82" i="6"/>
  <c r="L81" i="6"/>
  <c r="L79" i="6"/>
  <c r="L78" i="6"/>
  <c r="L71" i="6"/>
  <c r="L70" i="6"/>
  <c r="L69" i="6"/>
  <c r="L66" i="6"/>
  <c r="L65" i="6" s="1"/>
  <c r="L59" i="6"/>
  <c r="L58" i="6" s="1"/>
  <c r="L56" i="6"/>
  <c r="L55" i="6"/>
  <c r="L54" i="6"/>
  <c r="L52" i="6"/>
  <c r="L51" i="6"/>
  <c r="L49" i="6"/>
  <c r="L48" i="6"/>
  <c r="L47" i="6"/>
  <c r="L46" i="6"/>
  <c r="L44" i="6"/>
  <c r="L42" i="6" s="1"/>
  <c r="L22" i="6"/>
  <c r="L23" i="6"/>
  <c r="L21" i="6"/>
  <c r="L11" i="6"/>
  <c r="L12" i="6"/>
  <c r="L13" i="6"/>
  <c r="L14" i="6"/>
  <c r="L15" i="6"/>
  <c r="L18" i="6"/>
  <c r="L19" i="6"/>
  <c r="L17" i="6"/>
  <c r="L16" i="6"/>
  <c r="L9" i="6"/>
  <c r="L8" i="6"/>
  <c r="L7" i="6"/>
  <c r="G30" i="16"/>
  <c r="G55" i="16"/>
  <c r="G54" i="16"/>
  <c r="G53" i="16"/>
  <c r="G52" i="16"/>
  <c r="G51" i="16"/>
  <c r="G50" i="16"/>
  <c r="G47" i="16"/>
  <c r="G46" i="16"/>
  <c r="G27" i="16"/>
  <c r="G22" i="16"/>
  <c r="G17" i="16"/>
  <c r="G12" i="16"/>
  <c r="G121" i="10"/>
  <c r="G39" i="10"/>
  <c r="G31" i="10" s="1"/>
  <c r="C209" i="10"/>
  <c r="C210" i="10"/>
  <c r="C213" i="10"/>
  <c r="C208" i="10"/>
  <c r="C211" i="10"/>
  <c r="C212" i="10"/>
  <c r="C216" i="10"/>
  <c r="L20" i="6" l="1"/>
  <c r="G53" i="10"/>
  <c r="G48" i="16"/>
  <c r="G45" i="16" s="1"/>
  <c r="L45" i="6"/>
  <c r="L10" i="6"/>
  <c r="L50" i="6"/>
  <c r="L77" i="6"/>
  <c r="D18" i="13"/>
  <c r="D8" i="12" s="1"/>
  <c r="L68" i="6"/>
  <c r="L6" i="6"/>
  <c r="L85" i="6" s="1"/>
  <c r="D11" i="12" s="1"/>
  <c r="L80" i="6"/>
  <c r="D10" i="12" l="1"/>
  <c r="G130" i="10"/>
  <c r="G69" i="10" l="1"/>
  <c r="G109" i="10" l="1"/>
  <c r="G52" i="10"/>
  <c r="G131" i="10"/>
  <c r="G129" i="10" s="1"/>
  <c r="G48" i="10"/>
  <c r="G89" i="10" s="1"/>
  <c r="G88" i="10" l="1"/>
  <c r="G114" i="10" l="1"/>
  <c r="G82" i="10"/>
  <c r="G68" i="10"/>
  <c r="G75" i="10"/>
  <c r="G128" i="10"/>
  <c r="G115" i="10" s="1"/>
  <c r="G107" i="10" l="1"/>
  <c r="G87" i="10"/>
  <c r="G85" i="10" s="1"/>
  <c r="G86" i="10"/>
  <c r="G106" i="10" l="1"/>
  <c r="G100" i="10" s="1"/>
  <c r="G99" i="10"/>
  <c r="G79" i="10"/>
  <c r="G74" i="10" s="1"/>
  <c r="G80" i="10" s="1"/>
  <c r="G83" i="10"/>
  <c r="G81" i="10" s="1"/>
  <c r="G84" i="10" s="1"/>
  <c r="G72" i="10"/>
  <c r="G67" i="10" s="1"/>
  <c r="G66" i="10" l="1"/>
  <c r="G9" i="10" s="1"/>
  <c r="G73" i="10"/>
  <c r="G8" i="10" l="1"/>
  <c r="D34" i="12" l="1"/>
  <c r="D33" i="12" s="1"/>
  <c r="G7" i="10"/>
  <c r="D7" i="12" s="1"/>
  <c r="D6" i="12" s="1"/>
  <c r="D28" i="12"/>
  <c r="D27" i="12" s="1"/>
  <c r="D8" i="13" l="1"/>
  <c r="D32" i="12"/>
  <c r="D49" i="12" s="1"/>
  <c r="D52" i="12" s="1"/>
  <c r="D53" i="12" s="1"/>
  <c r="D54" i="12" s="1"/>
  <c r="D24" i="12"/>
  <c r="D26" i="12" s="1"/>
  <c r="D25" i="12" s="1"/>
  <c r="D17" i="12"/>
  <c r="D36" i="12"/>
  <c r="D30" i="12" l="1"/>
  <c r="D22" i="12" s="1"/>
  <c r="D23" i="12" s="1"/>
  <c r="D20" i="12"/>
  <c r="D19" i="12"/>
  <c r="D18" i="12" l="1"/>
  <c r="D51" i="12" s="1"/>
  <c r="D31"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<sst xmlns="http://schemas.openxmlformats.org/spreadsheetml/2006/main" count="2544" uniqueCount="1594">
  <si>
    <t>CONTA</t>
  </si>
  <si>
    <t>PRE</t>
  </si>
  <si>
    <t>(*)</t>
  </si>
  <si>
    <t>DISPONIBILIDADES</t>
  </si>
  <si>
    <t>Valores Mantidos em Espécie</t>
  </si>
  <si>
    <t>Banco Central - Reserva Livre em Espécie</t>
  </si>
  <si>
    <t>APLICAÇÕES INTERFINANCEIRAS DE LIQUIDEZ</t>
  </si>
  <si>
    <t>TVM E INSTRUMENTOS FINANCEIROS DERIVATIVOS</t>
  </si>
  <si>
    <t>RELAÇÕES INTERFINANCEIRAS</t>
  </si>
  <si>
    <t>OPERAÇÕES DE CRÉDITO</t>
  </si>
  <si>
    <t>OPERAÇÕES DE ARRENDAMENTO MERCANTIL</t>
  </si>
  <si>
    <t>Arrendamento Financeiro</t>
  </si>
  <si>
    <t>Ouro Ativo Financeiro e Instrumento Cambial</t>
  </si>
  <si>
    <t>OUTROS VALORES E BENS</t>
  </si>
  <si>
    <t>ADIANTAMENTOS CONCEDIDOS PELA INSTITUIÇÃO</t>
  </si>
  <si>
    <t>Adiantamentos em Moeda Estrangeira</t>
  </si>
  <si>
    <t>Outros Adiantamentos Concedidos</t>
  </si>
  <si>
    <t>GARANTIAS PRESTADAS- AVAIS, FIANÇAS E COOBRIGAÇÕES</t>
  </si>
  <si>
    <t>CRÉDITOS TRIBUTÁRIOS</t>
  </si>
  <si>
    <t>OPERAÇÕES DE EMPRÉSTIMOS DE ATIVOS</t>
  </si>
  <si>
    <t>Direitos por Empréstimos de Ações</t>
  </si>
  <si>
    <t>Direitos por Empréstimos de Ouro</t>
  </si>
  <si>
    <t>Direitos por Empréstimos de Títulos</t>
  </si>
  <si>
    <t>Adiantamentos sobre Contratos de Câmbio (ACC/ ACE)</t>
  </si>
  <si>
    <t>Aplicações em Moedas Estrangeiras</t>
  </si>
  <si>
    <t>Depósitos Interfinanceiros</t>
  </si>
  <si>
    <t>530.07</t>
  </si>
  <si>
    <t>510.01</t>
  </si>
  <si>
    <t>510.02</t>
  </si>
  <si>
    <t>510.03</t>
  </si>
  <si>
    <t>530.08</t>
  </si>
  <si>
    <t>Arrendamento Operacional</t>
  </si>
  <si>
    <t>570.01</t>
  </si>
  <si>
    <t>610.01</t>
  </si>
  <si>
    <t>610.02</t>
  </si>
  <si>
    <t>610.03</t>
  </si>
  <si>
    <t>640.01</t>
  </si>
  <si>
    <t>640.02</t>
  </si>
  <si>
    <t>510</t>
  </si>
  <si>
    <t>520</t>
  </si>
  <si>
    <t>NOME DA CONTA</t>
  </si>
  <si>
    <t>020</t>
  </si>
  <si>
    <t>526.01</t>
  </si>
  <si>
    <t>527.01</t>
  </si>
  <si>
    <t>590</t>
  </si>
  <si>
    <t>600</t>
  </si>
  <si>
    <t>610</t>
  </si>
  <si>
    <t>570</t>
  </si>
  <si>
    <t>560</t>
  </si>
  <si>
    <t>550</t>
  </si>
  <si>
    <t>540</t>
  </si>
  <si>
    <t>530</t>
  </si>
  <si>
    <t>620</t>
  </si>
  <si>
    <t>630</t>
  </si>
  <si>
    <t>640</t>
  </si>
  <si>
    <t>700</t>
  </si>
  <si>
    <t>640.03</t>
  </si>
  <si>
    <t>526.02</t>
  </si>
  <si>
    <t>526.03</t>
  </si>
  <si>
    <t>Depósitos em Poupança</t>
  </si>
  <si>
    <t>Depósito Voluntários no Banco Central do Brasil</t>
  </si>
  <si>
    <t>620.06</t>
  </si>
  <si>
    <t>620.07</t>
  </si>
  <si>
    <t>Coobrigações em Cessões de Créditos</t>
  </si>
  <si>
    <t>Coobrigações Demais</t>
  </si>
  <si>
    <t>570.06</t>
  </si>
  <si>
    <t>Outros direitos com características de operações de crédito</t>
  </si>
  <si>
    <t>871.10.00</t>
  </si>
  <si>
    <t>871.20.00</t>
  </si>
  <si>
    <t>871.30.00</t>
  </si>
  <si>
    <t>872.10.02</t>
  </si>
  <si>
    <t>872.10.03</t>
  </si>
  <si>
    <t>872.10.05</t>
  </si>
  <si>
    <t>872.10.07</t>
  </si>
  <si>
    <t>872.10.08</t>
  </si>
  <si>
    <t>872.10.09</t>
  </si>
  <si>
    <t>872.10.10</t>
  </si>
  <si>
    <t>872.10.11</t>
  </si>
  <si>
    <t>872.10.12</t>
  </si>
  <si>
    <t>872.10.21</t>
  </si>
  <si>
    <t>872.10.22</t>
  </si>
  <si>
    <t>872.20.02</t>
  </si>
  <si>
    <t>872.20.03</t>
  </si>
  <si>
    <t>872.20.05</t>
  </si>
  <si>
    <t>872.20.07</t>
  </si>
  <si>
    <t>872.20.08</t>
  </si>
  <si>
    <t>872.20.09</t>
  </si>
  <si>
    <t>872.20.10</t>
  </si>
  <si>
    <t>872.20.11</t>
  </si>
  <si>
    <t>872.20.12</t>
  </si>
  <si>
    <t>872.20.21</t>
  </si>
  <si>
    <t>872.20.22</t>
  </si>
  <si>
    <t>872.30.02</t>
  </si>
  <si>
    <t>872.30.03</t>
  </si>
  <si>
    <t>872.30.05</t>
  </si>
  <si>
    <t>872.30.07</t>
  </si>
  <si>
    <t>872.30.08</t>
  </si>
  <si>
    <t>872.30.09</t>
  </si>
  <si>
    <t>872.30.10</t>
  </si>
  <si>
    <t>872.30.11</t>
  </si>
  <si>
    <t>872.30.12</t>
  </si>
  <si>
    <t>872.30.21</t>
  </si>
  <si>
    <t>872.30.22</t>
  </si>
  <si>
    <t>873.10.01</t>
  </si>
  <si>
    <t>873.10.05</t>
  </si>
  <si>
    <t>873.10.13</t>
  </si>
  <si>
    <t>873.10.21</t>
  </si>
  <si>
    <t>873.10.22</t>
  </si>
  <si>
    <t>873.20.01</t>
  </si>
  <si>
    <t>873.20.05</t>
  </si>
  <si>
    <t>873.20.13</t>
  </si>
  <si>
    <t>873.20.21</t>
  </si>
  <si>
    <t>873.20.22</t>
  </si>
  <si>
    <t>873.30.01</t>
  </si>
  <si>
    <t>873.30.05</t>
  </si>
  <si>
    <t>873.30.13</t>
  </si>
  <si>
    <t>873.30.21</t>
  </si>
  <si>
    <t>873.30.22</t>
  </si>
  <si>
    <t xml:space="preserve"> ELEMENTO 45</t>
  </si>
  <si>
    <t xml:space="preserve">  ELEMENTO 41</t>
  </si>
  <si>
    <t>ELEMENTO 42</t>
  </si>
  <si>
    <t xml:space="preserve"> ELEMENTO 43</t>
  </si>
  <si>
    <t xml:space="preserve"> ELEMENTO 2</t>
  </si>
  <si>
    <t>SALDO (VALOR DA EPR / OUTROS VALORES*)</t>
  </si>
  <si>
    <t>Legenda</t>
  </si>
  <si>
    <t>Informações não requisitadas</t>
  </si>
  <si>
    <t>Informações requisitadas para batimento das informações (Receitas/Despesas/Operações/TVMs)</t>
  </si>
  <si>
    <t>Informações requisitadas integrantes do cálculo do POPR</t>
  </si>
  <si>
    <t>Abordagem do Indicador Básico</t>
  </si>
  <si>
    <t>Conta</t>
  </si>
  <si>
    <t>Elementos de Conta</t>
  </si>
  <si>
    <t>Saldo Conta</t>
  </si>
  <si>
    <t>Rec. Interm. Financeira (RIF)</t>
  </si>
  <si>
    <t>Rec. Prest. Serviço (RPS)</t>
  </si>
  <si>
    <t>Rec. Op. Não Incluídas</t>
  </si>
  <si>
    <t>Desp. Interm. Financeira (DIF)</t>
  </si>
  <si>
    <t>Desp. Op. Não Incluídas</t>
  </si>
  <si>
    <t>Ganhos/Perdas Alien. TVM Derivat. Não Cart. Negoc.</t>
  </si>
  <si>
    <t>Op. Cred. Op. AM, Outras Conc. Cred.</t>
  </si>
  <si>
    <t>TVM não Cart. Neg.</t>
  </si>
  <si>
    <t>TVM Cart. Neg.</t>
  </si>
  <si>
    <t>Valor</t>
  </si>
  <si>
    <t>Batimento de Outras Rec e Desp.</t>
  </si>
  <si>
    <t>VRO</t>
  </si>
  <si>
    <t>T-3</t>
  </si>
  <si>
    <t>IE</t>
  </si>
  <si>
    <t>T-2</t>
  </si>
  <si>
    <t>T-1</t>
  </si>
  <si>
    <t>Abordagem Padronizada Alternativa</t>
  </si>
  <si>
    <t>T-3              (ex: julho/05 - jun/06)</t>
  </si>
  <si>
    <t>IAE - Varejo</t>
  </si>
  <si>
    <t>IAE - Comercial</t>
  </si>
  <si>
    <t>IE - Varejo/Comercial</t>
  </si>
  <si>
    <t>IE - Finanças Corporat.</t>
  </si>
  <si>
    <t>IE - Negociação e Vendas</t>
  </si>
  <si>
    <t>IE - Pgtos e Liquidação</t>
  </si>
  <si>
    <t>IE - Serv. Ag. Financeiro</t>
  </si>
  <si>
    <t>IE - Adm.  de Ativos</t>
  </si>
  <si>
    <t>IE - Corr. De Varejo</t>
  </si>
  <si>
    <t>Outras receitas não incluídas</t>
  </si>
  <si>
    <t>Outras despesas não incluídas</t>
  </si>
  <si>
    <t>Abordagem Padronizada Alternativa Simplificada</t>
  </si>
  <si>
    <t>IAE - Varejo/Comercial</t>
  </si>
  <si>
    <t>IE - Varejos/Comercial</t>
  </si>
  <si>
    <t>IE - Demais</t>
  </si>
  <si>
    <t>TABELA 015 - FATOR DE PONDERAÇÃO APLICADO À LINHA DE NEGÓCIO</t>
  </si>
  <si>
    <t>(BETA)</t>
  </si>
  <si>
    <t>LINHA DE NEGÓCIO</t>
  </si>
  <si>
    <t>CONTA DLO</t>
  </si>
  <si>
    <t>VAREJO</t>
  </si>
  <si>
    <t>ADMINISTRAÇÃO DE ATIVOS</t>
  </si>
  <si>
    <t>CORRETAGEM DE VAREJO</t>
  </si>
  <si>
    <t>VAREJO/COMERCIAL</t>
  </si>
  <si>
    <t>COMERCIAL</t>
  </si>
  <si>
    <t>SERVIÇO DE AGENTE FINANCEIRO</t>
  </si>
  <si>
    <t>DEMAIS</t>
  </si>
  <si>
    <t>FINANÇAS CORPORATIVAS</t>
  </si>
  <si>
    <t>NEGOCIAÇÃO E VENDAS</t>
  </si>
  <si>
    <t>PAGAMENTOS E LIQUIDAÇÕES</t>
  </si>
  <si>
    <t>872.XX.02</t>
  </si>
  <si>
    <t>872.XX.11</t>
  </si>
  <si>
    <t>872.XX.12</t>
  </si>
  <si>
    <t>873.XX.01</t>
  </si>
  <si>
    <t>872.XX.03</t>
  </si>
  <si>
    <t>872.XX.10</t>
  </si>
  <si>
    <t>873.XX.13</t>
  </si>
  <si>
    <t>872.XX.07</t>
  </si>
  <si>
    <t>872.XX.08</t>
  </si>
  <si>
    <t>872.XX.09</t>
  </si>
  <si>
    <t>EXCESSO DOS RECURSOS APLICADOS NO ATIVO PERMANENTE</t>
  </si>
  <si>
    <t>120.01</t>
  </si>
  <si>
    <t>120.02</t>
  </si>
  <si>
    <t>VALOR DA SITUAÇÃO PARA O LIMITE DE IMOBILIZAÇÃO</t>
  </si>
  <si>
    <t>160.01</t>
  </si>
  <si>
    <t>160.02</t>
  </si>
  <si>
    <t>160.03</t>
  </si>
  <si>
    <t>800.01</t>
  </si>
  <si>
    <t>800.02</t>
  </si>
  <si>
    <t>800.03</t>
  </si>
  <si>
    <t>810.10</t>
  </si>
  <si>
    <t>810.20</t>
  </si>
  <si>
    <t>820.01</t>
  </si>
  <si>
    <t>820.02</t>
  </si>
  <si>
    <t>820.03</t>
  </si>
  <si>
    <t>820.04</t>
  </si>
  <si>
    <t>830.01</t>
  </si>
  <si>
    <t>830.02</t>
  </si>
  <si>
    <t>830.03</t>
  </si>
  <si>
    <t>830.04</t>
  </si>
  <si>
    <t>840.01</t>
  </si>
  <si>
    <t>840.02</t>
  </si>
  <si>
    <t>840.03</t>
  </si>
  <si>
    <t>840.04</t>
  </si>
  <si>
    <t>VALOR TOTAL DA PARCELA PCOM</t>
  </si>
  <si>
    <t>850.01</t>
  </si>
  <si>
    <t>850.02</t>
  </si>
  <si>
    <t>VALOR TOTAL DA PARCELA PACS</t>
  </si>
  <si>
    <t>860.01</t>
  </si>
  <si>
    <t>860.04</t>
  </si>
  <si>
    <t>860.07</t>
  </si>
  <si>
    <t>860.08</t>
  </si>
  <si>
    <t>865.01</t>
  </si>
  <si>
    <t>865.10</t>
  </si>
  <si>
    <t>865.20</t>
  </si>
  <si>
    <t>865.20.01</t>
  </si>
  <si>
    <t>865.20.10</t>
  </si>
  <si>
    <t>865.20.20</t>
  </si>
  <si>
    <t>865.20.30</t>
  </si>
  <si>
    <t>865.20.40</t>
  </si>
  <si>
    <t>865.30</t>
  </si>
  <si>
    <t>865.40</t>
  </si>
  <si>
    <t>VALOR</t>
  </si>
  <si>
    <t>CONTÁBIL</t>
  </si>
  <si>
    <t>101</t>
  </si>
  <si>
    <t>100</t>
  </si>
  <si>
    <t>PATRIMÔNIO DE REFERÊNCIA  (PR)</t>
  </si>
  <si>
    <t>105</t>
  </si>
  <si>
    <t>Deve ser igual a zero sempre que o saldo da conta 960 for positivo e deve ser igual ao valor absoluto da conta 960 sempre que este for negativo.</t>
  </si>
  <si>
    <t>900</t>
  </si>
  <si>
    <t>800</t>
  </si>
  <si>
    <t>810</t>
  </si>
  <si>
    <t>820</t>
  </si>
  <si>
    <t>830</t>
  </si>
  <si>
    <t>840</t>
  </si>
  <si>
    <t xml:space="preserve"> </t>
  </si>
  <si>
    <t>850</t>
  </si>
  <si>
    <t>860</t>
  </si>
  <si>
    <t>865</t>
  </si>
  <si>
    <t>865 = - 865.01 + 865.10 + 865.20 + 865.30 + 865.40</t>
  </si>
  <si>
    <t>Efeito diversificação - Risco de Mercado - Modelo Interno</t>
  </si>
  <si>
    <t>Valor total da parcela PJUR antes do efetio diversificação</t>
  </si>
  <si>
    <t>866</t>
  </si>
  <si>
    <t>Adicional calculado segundo modelo padronizado</t>
  </si>
  <si>
    <t>870</t>
  </si>
  <si>
    <t>890</t>
  </si>
  <si>
    <t>950</t>
  </si>
  <si>
    <t>VALOR DA MARGEM OU INSUFICIÊNCIA</t>
  </si>
  <si>
    <t>SALDO</t>
  </si>
  <si>
    <t>OBSERVAÇÕES</t>
  </si>
  <si>
    <t>ELEMENTO 51</t>
  </si>
  <si>
    <t>ELEMENTO 52</t>
  </si>
  <si>
    <t>110</t>
  </si>
  <si>
    <t>Contas de Resultado Credoras</t>
  </si>
  <si>
    <t>120</t>
  </si>
  <si>
    <t>APURAÇÃO DO PR</t>
  </si>
  <si>
    <t>102</t>
  </si>
  <si>
    <t>PATRIMÔNIO DE REFERÊNCIA PARA LIMITE DE IMOBILIZAÇÃO (PR_LI)</t>
  </si>
  <si>
    <t>150</t>
  </si>
  <si>
    <t>LIMITE PARA IMOBILIZAÇÃO (LI)</t>
  </si>
  <si>
    <t>160</t>
  </si>
  <si>
    <t>Ativo Permanente</t>
  </si>
  <si>
    <t>960</t>
  </si>
  <si>
    <t>960 = 150 - 160 (se &gt; 0 Margem; se &lt; 0 Insuficiência)</t>
  </si>
  <si>
    <t>PATRIMÔNIO DE REFERÊNCIA PARA COMPARAÇÃO COM O RWA</t>
  </si>
  <si>
    <t>107</t>
  </si>
  <si>
    <t>CAPITAL DESTACADO PARA OPERAÇÕES COM O SETOR PÚBLICO</t>
  </si>
  <si>
    <t>101 = 100 - 105 -107</t>
  </si>
  <si>
    <t>ATIVOS PONDERADOS POR RISCO (RWA)</t>
  </si>
  <si>
    <t>770</t>
  </si>
  <si>
    <r>
      <t>RWA PARA RISCO DE CRÉDITO POR ABORDAGEM PADRONIZADA - RWA</t>
    </r>
    <r>
      <rPr>
        <b/>
        <vertAlign val="subscript"/>
        <sz val="10"/>
        <color indexed="12"/>
        <rFont val="Arial"/>
        <family val="2"/>
      </rPr>
      <t>CPAD</t>
    </r>
  </si>
  <si>
    <r>
      <t>RWA PARA RISCO OPERACIONAL POR ABORDAGEM PADRONIZADA - RWA</t>
    </r>
    <r>
      <rPr>
        <b/>
        <vertAlign val="subscript"/>
        <sz val="10"/>
        <color indexed="12"/>
        <rFont val="Arial"/>
        <family val="2"/>
      </rPr>
      <t>OPAD</t>
    </r>
  </si>
  <si>
    <t>RWA PARA RISCO DE MERCADO</t>
  </si>
  <si>
    <t>MARGEM SOBRE O PATRIMÔNIO DE REFERÊNCIA REQUERIDO</t>
  </si>
  <si>
    <t>MARGEM SOBRE O PATRIMÔNIO DE REFERÊNCIA NÍVEL 1 REQUERIDO</t>
  </si>
  <si>
    <t>PATRIMÔNIO DE REFERÊNCIA NÍVEL I</t>
  </si>
  <si>
    <t>PATRIMÔNIO DE REFERÊNCIA NÍVEL I MÍNIMO REQUERIDO PARA O RWA</t>
  </si>
  <si>
    <t>MARGEM SOBRE O CAPITAL PRINCIPAL REQUERIDO</t>
  </si>
  <si>
    <t>CAPITAL PRINCIPAL – CP</t>
  </si>
  <si>
    <t>CAPITAL PRINCIPAL MÍNIMO REQUERIDO PARA O RWA</t>
  </si>
  <si>
    <t>DETALHAMENTO DAS MARGENS DE REQUERIMENTO RELATIVAMENTE AO RWA</t>
  </si>
  <si>
    <r>
      <t>APURAÇÃO DO RWA PARA RISCO DE MERCADO - RWA</t>
    </r>
    <r>
      <rPr>
        <b/>
        <vertAlign val="subscript"/>
        <sz val="12"/>
        <rFont val="Arial"/>
        <family val="2"/>
      </rPr>
      <t>CPAD</t>
    </r>
    <r>
      <rPr>
        <b/>
        <sz val="12"/>
        <rFont val="Arial"/>
        <family val="2"/>
      </rPr>
      <t xml:space="preserve"> E RWA</t>
    </r>
    <r>
      <rPr>
        <b/>
        <vertAlign val="subscript"/>
        <sz val="12"/>
        <rFont val="Arial"/>
        <family val="2"/>
      </rPr>
      <t>MINT</t>
    </r>
  </si>
  <si>
    <r>
      <t>RWA</t>
    </r>
    <r>
      <rPr>
        <vertAlign val="subscript"/>
        <sz val="10"/>
        <color indexed="12"/>
        <rFont val="Calibri"/>
        <family val="2"/>
      </rPr>
      <t>CAM</t>
    </r>
  </si>
  <si>
    <t>Exposição Cambial Demais Moedas</t>
  </si>
  <si>
    <t>Exposição Cambial Compensação País/Exterior</t>
  </si>
  <si>
    <t>Corresponde ao valor da exposição cambial total (800.01 + 800.02 + 800.03) vezes o fator F", ou zero caso o valor da exposição cambial total seja inferior a: 5% do PR para datas-bases até 12/2011, 4% do PR para datas-bases até 03/2012, 2% para databases até 12/2013, dividido pelo Fator F da Resolução 4.193/13,</t>
  </si>
  <si>
    <t>Exposição Cambial Cesta de Moedas</t>
  </si>
  <si>
    <r>
      <t>RWA</t>
    </r>
    <r>
      <rPr>
        <vertAlign val="subscript"/>
        <sz val="10"/>
        <color indexed="12"/>
        <rFont val="Calibri"/>
        <family val="2"/>
      </rPr>
      <t>JUR1</t>
    </r>
  </si>
  <si>
    <t>=(F10+F11)/FATOR_F</t>
  </si>
  <si>
    <t>810 = (810.10 + 810.20)/FATOR_F</t>
  </si>
  <si>
    <t>Valor em risco para cenário normal</t>
  </si>
  <si>
    <t>Valor em risco para cenário estressado</t>
  </si>
  <si>
    <r>
      <t>RWA</t>
    </r>
    <r>
      <rPr>
        <vertAlign val="subscript"/>
        <sz val="10"/>
        <color indexed="12"/>
        <rFont val="Calibri"/>
        <family val="2"/>
      </rPr>
      <t>JUR2</t>
    </r>
  </si>
  <si>
    <t>Cupom de moeda estrangeira - exposição líquida (EL)</t>
  </si>
  <si>
    <t>Cupom de moeda estrangeira - descasamento vertical (DV)</t>
  </si>
  <si>
    <t>Cupom de moeda estrangeira - Descasamento Horizontal dentro da Zona de Vencimento (DHZ)</t>
  </si>
  <si>
    <t>Cupom de moeda estrangeira - Descasamento Horizontal entre as Zonas de Vencimento (DHE)</t>
  </si>
  <si>
    <t>820 = (820.01 + 820.02 + 820.03 + 820.04)/FATOR_F</t>
  </si>
  <si>
    <r>
      <t>RWA</t>
    </r>
    <r>
      <rPr>
        <vertAlign val="subscript"/>
        <sz val="10"/>
        <color indexed="12"/>
        <rFont val="Calibri"/>
        <family val="2"/>
      </rPr>
      <t>JUR3</t>
    </r>
  </si>
  <si>
    <r>
      <t>RWA</t>
    </r>
    <r>
      <rPr>
        <vertAlign val="subscript"/>
        <sz val="10"/>
        <color indexed="12"/>
        <rFont val="Calibri"/>
        <family val="2"/>
      </rPr>
      <t>JUR4</t>
    </r>
  </si>
  <si>
    <t>830 = (830.01 + 830.02 + 830.03 + 830.04)/FATOR_F</t>
  </si>
  <si>
    <t>840 = (840.01 + 840.02 + 840.03 + 840.04)/FATOR_F</t>
  </si>
  <si>
    <t>850 = (850.01 + 850.02)/FATOR_F</t>
  </si>
  <si>
    <t>Cupom de índice de preço - Exposição Líquida (EL)</t>
  </si>
  <si>
    <t>Cupom de índice de preço - Descasamento Vertical (DV)</t>
  </si>
  <si>
    <t>Cupom de índice de preço - Descasamento Horizontal dentro da Zona de Vencimento (DHZ)</t>
  </si>
  <si>
    <t>Cupom de índice de preço - Descasamento Horizontal entre as Zonas de Vencimento (DHE)</t>
  </si>
  <si>
    <t>Cupom de taxa de juros -  Exposição Líquida (EL)</t>
  </si>
  <si>
    <t>Cupom de taxa de juros -  Descasamento Vertical (DV)</t>
  </si>
  <si>
    <t>Cupom de taxa de juros - Descasamento Horizontal dentro da Zona de Vencimento (DHZ)</t>
  </si>
  <si>
    <t>Cupom de taxa de juros - Descasamento Horizontal entre as Zonas de Vencimento (DHE)</t>
  </si>
  <si>
    <t>Commodities - Exposição Líquida (EL)</t>
  </si>
  <si>
    <t>Commodities - Exposição Bruta (EB)</t>
  </si>
  <si>
    <t>Ações - Módulo da soma das exposições líquidas no país</t>
  </si>
  <si>
    <t>Ações - Módulo da soma das exposições líquidas no exterior</t>
  </si>
  <si>
    <t>Ações - soma do módulo das exposições líquidas em ações no país</t>
  </si>
  <si>
    <t>Ações - soma do módulo das exposições líquidas em ações no exterior</t>
  </si>
  <si>
    <r>
      <t>Valor total do RWA</t>
    </r>
    <r>
      <rPr>
        <vertAlign val="subscript"/>
        <sz val="10"/>
        <color indexed="12"/>
        <rFont val="Calibri"/>
        <family val="2"/>
      </rPr>
      <t>MINT</t>
    </r>
  </si>
  <si>
    <r>
      <t>Valor total da parcela RWA</t>
    </r>
    <r>
      <rPr>
        <vertAlign val="subscript"/>
        <sz val="10"/>
        <color indexed="8"/>
        <rFont val="Calibri"/>
        <family val="2"/>
      </rPr>
      <t>CAM</t>
    </r>
    <r>
      <rPr>
        <sz val="10"/>
        <color indexed="8"/>
        <rFont val="Calibri"/>
        <family val="2"/>
      </rPr>
      <t xml:space="preserve"> antes do efeito diversificação</t>
    </r>
  </si>
  <si>
    <r>
      <t>Efeito diversificação - RWA</t>
    </r>
    <r>
      <rPr>
        <vertAlign val="subscript"/>
        <sz val="10"/>
        <color indexed="8"/>
        <rFont val="Calibri"/>
        <family val="2"/>
      </rPr>
      <t>JUR</t>
    </r>
  </si>
  <si>
    <r>
      <t>Valor total da parcel RWA</t>
    </r>
    <r>
      <rPr>
        <vertAlign val="subscript"/>
        <sz val="10"/>
        <color indexed="8"/>
        <rFont val="Calibri"/>
        <family val="2"/>
      </rPr>
      <t>JUR1</t>
    </r>
    <r>
      <rPr>
        <sz val="10"/>
        <color indexed="8"/>
        <rFont val="Calibri"/>
        <family val="2"/>
      </rPr>
      <t xml:space="preserve"> antes do efeito diversificação</t>
    </r>
  </si>
  <si>
    <r>
      <t>Valor total da parcel RWA</t>
    </r>
    <r>
      <rPr>
        <vertAlign val="subscript"/>
        <sz val="10"/>
        <color indexed="8"/>
        <rFont val="Calibri"/>
        <family val="2"/>
      </rPr>
      <t>JUR2</t>
    </r>
    <r>
      <rPr>
        <sz val="10"/>
        <color indexed="8"/>
        <rFont val="Calibri"/>
        <family val="2"/>
      </rPr>
      <t xml:space="preserve"> antes do efeito diversificação</t>
    </r>
  </si>
  <si>
    <r>
      <t>Valor total da parcel RWA</t>
    </r>
    <r>
      <rPr>
        <vertAlign val="subscript"/>
        <sz val="10"/>
        <color indexed="8"/>
        <rFont val="Calibri"/>
        <family val="2"/>
      </rPr>
      <t>JUR3</t>
    </r>
    <r>
      <rPr>
        <sz val="10"/>
        <color indexed="8"/>
        <rFont val="Calibri"/>
        <family val="2"/>
      </rPr>
      <t xml:space="preserve"> antes do efeito diversificação</t>
    </r>
  </si>
  <si>
    <r>
      <t>Valor total da parcel RWA</t>
    </r>
    <r>
      <rPr>
        <vertAlign val="subscript"/>
        <sz val="10"/>
        <color indexed="8"/>
        <rFont val="Calibri"/>
        <family val="2"/>
      </rPr>
      <t>JUR4</t>
    </r>
    <r>
      <rPr>
        <sz val="10"/>
        <color indexed="8"/>
        <rFont val="Calibri"/>
        <family val="2"/>
      </rPr>
      <t xml:space="preserve"> antes do efeito diversificação</t>
    </r>
  </si>
  <si>
    <r>
      <t>Valor total da parcela RWA</t>
    </r>
    <r>
      <rPr>
        <vertAlign val="subscript"/>
        <sz val="10"/>
        <color indexed="8"/>
        <rFont val="Calibri"/>
        <family val="2"/>
      </rPr>
      <t>ACS</t>
    </r>
    <r>
      <rPr>
        <sz val="10"/>
        <color indexed="8"/>
        <rFont val="Calibri"/>
        <family val="2"/>
      </rPr>
      <t xml:space="preserve"> antes do efeito diversificação</t>
    </r>
  </si>
  <si>
    <r>
      <t>Valor total da parcela RWA</t>
    </r>
    <r>
      <rPr>
        <vertAlign val="subscript"/>
        <sz val="10"/>
        <color indexed="8"/>
        <rFont val="Calibri"/>
        <family val="2"/>
      </rPr>
      <t>COM</t>
    </r>
    <r>
      <rPr>
        <sz val="10"/>
        <color indexed="8"/>
        <rFont val="Calibri"/>
        <family val="2"/>
      </rPr>
      <t xml:space="preserve"> antes do efeito diversificação</t>
    </r>
  </si>
  <si>
    <t>111</t>
  </si>
  <si>
    <t>111.01</t>
  </si>
  <si>
    <t>111.02</t>
  </si>
  <si>
    <t>111.03</t>
  </si>
  <si>
    <t>111.04</t>
  </si>
  <si>
    <t>111.05</t>
  </si>
  <si>
    <t>111.06</t>
  </si>
  <si>
    <t>111.07</t>
  </si>
  <si>
    <t>111.08</t>
  </si>
  <si>
    <t>Sobras ou Lucros Acumulados</t>
  </si>
  <si>
    <t>Capital Social</t>
  </si>
  <si>
    <t>Patrimônio De Referência  (PR)</t>
  </si>
  <si>
    <t>Patrimônio De Referência Nível I (PR_I)</t>
  </si>
  <si>
    <t>Capital Principal – CP</t>
  </si>
  <si>
    <t>Reservas De Capital, Reavaliação e de Lucros</t>
  </si>
  <si>
    <t>Ganhos Não Realizados de Ajustes de Avaliação Patrimonial Exceto de Hedge de Fluxo de Caixa</t>
  </si>
  <si>
    <t>Depósito Para Suficiência de Capital</t>
  </si>
  <si>
    <t>Ajustes Positivos ao Valor de Mercado de Derivativos</t>
  </si>
  <si>
    <t>Outros Instrumentos Elegíveis ao Capital Principal</t>
  </si>
  <si>
    <t>111.91</t>
  </si>
  <si>
    <t>111.91.01</t>
  </si>
  <si>
    <t>111.91.02</t>
  </si>
  <si>
    <t>111.91.03</t>
  </si>
  <si>
    <t>111.91.04</t>
  </si>
  <si>
    <t>111.91.05</t>
  </si>
  <si>
    <t>111.91.06</t>
  </si>
  <si>
    <t>111.91.07</t>
  </si>
  <si>
    <t>111.92</t>
  </si>
  <si>
    <t>111.92.01</t>
  </si>
  <si>
    <t>111.92.02</t>
  </si>
  <si>
    <t>111.92.03</t>
  </si>
  <si>
    <t>111.92.04</t>
  </si>
  <si>
    <t>Ajuste Prudencial I - Ágios Pagos</t>
  </si>
  <si>
    <t>Ajuste Prudencial III - Ativos Atuariais</t>
  </si>
  <si>
    <t>Deduções do Capital Principal Exceto Ajustes Prudenciais</t>
  </si>
  <si>
    <t>Ações em Tesouraria e Outros Instrumentos de Emissão Própria</t>
  </si>
  <si>
    <t>Perdas ou Prejuízos Acumulados</t>
  </si>
  <si>
    <t>Contas de Resultado Devedoras</t>
  </si>
  <si>
    <t>Ajustes Negativos ao Valor de Mercado de Derivativos</t>
  </si>
  <si>
    <t>Ações do Conglomerado Objeto de Financiamento de Entidades do Conglomerado</t>
  </si>
  <si>
    <t>Ações do Conglomerado Emitidas com Expectativa de Resgate, Reembolso, Amortização, Recompra ou Cancelamento</t>
  </si>
  <si>
    <t>Ajustes Prudenciais Exceto Participações Não Consolidadas e Crédito Tributário</t>
  </si>
  <si>
    <t>Ajuste Prudencial II - Ativos Intangíveis</t>
  </si>
  <si>
    <t>Ajuste Prudencial VI - Não Controladores</t>
  </si>
  <si>
    <t>111.92.06</t>
  </si>
  <si>
    <t>111.92.06.01.01.01</t>
  </si>
  <si>
    <t>111.92.06.01.01.90</t>
  </si>
  <si>
    <t>111.92.09</t>
  </si>
  <si>
    <t>111.92.09.01</t>
  </si>
  <si>
    <t>111.92.09.02</t>
  </si>
  <si>
    <t>111.92.10</t>
  </si>
  <si>
    <t>111.92.11</t>
  </si>
  <si>
    <t>111.92.12</t>
  </si>
  <si>
    <t>111.93</t>
  </si>
  <si>
    <t>111.93.01</t>
  </si>
  <si>
    <t>111.93.02</t>
  </si>
  <si>
    <t>111.93.02.01</t>
  </si>
  <si>
    <t>111.94</t>
  </si>
  <si>
    <t>Ajuste Prudencial VIII - Demais Créditos Tributários de Prejuízo Fiscal e Relacionados à CSLL</t>
  </si>
  <si>
    <t>Excesso de Dedução de Investimentos no Capital Complementar</t>
  </si>
  <si>
    <t>Investimento</t>
  </si>
  <si>
    <t>Determinação BC</t>
  </si>
  <si>
    <t>Total de Demais Créditos Tributários de Prejuízo Fiscal e Relacionados à CSLL</t>
  </si>
  <si>
    <t>Obrigações Fiscais Diferidas Compensadas com Demais Créditos Tributários de Prejuízo Fiscal/CSLL</t>
  </si>
  <si>
    <t>Ajuste Prudencial XV – Diferença a Menor – Ajustes da Resolução 4.277/13</t>
  </si>
  <si>
    <t>Total de Créditos Tributários Decorrentes de Diferenças Temporárias Líquidos de Obrigações Fiscais</t>
  </si>
  <si>
    <t>Total de Créditos Tributários Decorrentes de Diferenças Temporárias</t>
  </si>
  <si>
    <t>Obrigações Fiscais Diferidas Passíveis de Compensação</t>
  </si>
  <si>
    <t>Total de Obrigações Fiscais Diferidas</t>
  </si>
  <si>
    <t>Obrigações Fiscais Diferidas Decorrentes de Ágios Pagos</t>
  </si>
  <si>
    <t>112</t>
  </si>
  <si>
    <t>112.01</t>
  </si>
  <si>
    <t>112.90</t>
  </si>
  <si>
    <t>112.90.01</t>
  </si>
  <si>
    <t>112.90.03</t>
  </si>
  <si>
    <t>112.91</t>
  </si>
  <si>
    <t>112.93</t>
  </si>
  <si>
    <t>112.93.05</t>
  </si>
  <si>
    <t>112.93.05.01</t>
  </si>
  <si>
    <t>120.01.01</t>
  </si>
  <si>
    <t>120.02.01</t>
  </si>
  <si>
    <t>120.02.02</t>
  </si>
  <si>
    <t>120.90</t>
  </si>
  <si>
    <t>120.90.01</t>
  </si>
  <si>
    <t>120.90.03</t>
  </si>
  <si>
    <t>120.91</t>
  </si>
  <si>
    <t>120.92</t>
  </si>
  <si>
    <t>120.92.05</t>
  </si>
  <si>
    <t>120.92.05.01</t>
  </si>
  <si>
    <t>Capital Complementar - CC</t>
  </si>
  <si>
    <t>Instrumentos elegíveis ao Capital Complementar</t>
  </si>
  <si>
    <t>Ações em tesouraria a serem deduzidas do capital complementar</t>
  </si>
  <si>
    <t>Participações de não controladores</t>
  </si>
  <si>
    <t>Excesso de dedução de investimento em outras entidades no Nível II</t>
  </si>
  <si>
    <t>Investimento em Outras Entidades Deduzido do Capital Complementar</t>
  </si>
  <si>
    <t>Excesso de Dedução de Investimento em Outras Entidades no Capital Complementar a ser Deduzido do Capital Principal</t>
  </si>
  <si>
    <t>Limite de Dedução de Investimentos no Capital Complementar</t>
  </si>
  <si>
    <t>Instrumentos Elegíveis ao Nível II</t>
  </si>
  <si>
    <t>Diferença Entre Valor Provisionado e Perda Esperada na Abordagem IRB Limitada a 0,6% do RWACIRB</t>
  </si>
  <si>
    <t>Diferença entre Valor Provisionado e Perda Esperada na Abordagem IRB</t>
  </si>
  <si>
    <t>Limitador da Parcela Correspondente a 0,6% do RWACIRB</t>
  </si>
  <si>
    <t>Ações em Tesouraria a serem deduzidas do nível II</t>
  </si>
  <si>
    <t>Investimento em Outras Entidades Deduzido do Nível II</t>
  </si>
  <si>
    <t>Excesso de Dedução de Investimento em Outras Entidades no Nível II</t>
  </si>
  <si>
    <t>Limite de Dedução de Investimentos no Nível II</t>
  </si>
  <si>
    <t>Ações de Emissão Própria Adquiridas Indiretamente ou de Forma Sintética</t>
  </si>
  <si>
    <t>Participações de Não Controladores no Nível II</t>
  </si>
  <si>
    <t>160.08</t>
  </si>
  <si>
    <t>535.01</t>
  </si>
  <si>
    <t>630.01</t>
  </si>
  <si>
    <t>630.02</t>
  </si>
  <si>
    <t>AJUSTE PARA DERIVATIVOS DECORRENTE DE VARIAÇÃO DA QUALIDADE CREDITÍCIA DA CONTRAPARTE (CVA)</t>
  </si>
  <si>
    <t>RWAOPAD</t>
  </si>
  <si>
    <t>PATRIMÔNIO DE REFERÊNCIA MÍNIMO REQUERIDO PARA O RWA</t>
  </si>
  <si>
    <t>PATRIMÔNIO DE REFERÊNCIA MÍNIMO REQUERIDO PARA O RWA E PARA RBAN</t>
  </si>
  <si>
    <t>CAPITAL PRINCIPAL MÍNIMO REQUERIDO PARA MANUTENÇÃO DE INSTRUMENTOS ELEGÍVEIS AO CAPITAL COMPLEMENTAR</t>
  </si>
  <si>
    <t>CAPITAL PRINCIPAL MÍNIMO REQUERIDO PARA MANUTENÇÃO DE INSTRUMENTOS ELEGÍVEIS AO NÍVEL II</t>
  </si>
  <si>
    <t>111.92.09 =  máximo entre (111.92.09.01 e 111.92.09.02)</t>
  </si>
  <si>
    <t>111.93.02 = 10% * 111.93.02.01</t>
  </si>
  <si>
    <t>120 = 120.01 + 120.02 - 120.90 - 120.91 -120.92</t>
  </si>
  <si>
    <t>120.02.02 = 0,6%*RWACIRB</t>
  </si>
  <si>
    <t>120.92.05.01 = 120.01 + 120.02 - 120.90  -120.91</t>
  </si>
  <si>
    <t>DETALHAMENTO DO RWACPAD</t>
  </si>
  <si>
    <t>Detalhamento da RWAOPAD</t>
  </si>
  <si>
    <t>Valor antes da divisão pelo fator F da Res. 4.193/13</t>
  </si>
  <si>
    <t>535</t>
  </si>
  <si>
    <t>605</t>
  </si>
  <si>
    <t>CRÉDITO A LIBERAR EM ATÉ 360 DIAS</t>
  </si>
  <si>
    <t>Créditos Tributários de Diferença Temporária</t>
  </si>
  <si>
    <t>Demais Créditos Tributários</t>
  </si>
  <si>
    <r>
      <t>RWA PARA RISCO DE CRÉDITO POR ABORDAGEM PADRONIZADA - RWA</t>
    </r>
    <r>
      <rPr>
        <b/>
        <vertAlign val="subscript"/>
        <sz val="10"/>
        <color indexed="12"/>
        <rFont val="Calibri"/>
        <family val="2"/>
      </rPr>
      <t>CPAD</t>
    </r>
  </si>
  <si>
    <t>Imobilizado de Arrendamento</t>
  </si>
  <si>
    <t>Ajustes Prudenciais Deduzidos do PR Registrados no Ativo Permanente</t>
  </si>
  <si>
    <t>910</t>
  </si>
  <si>
    <t>911</t>
  </si>
  <si>
    <t>100 = 110 + 120</t>
  </si>
  <si>
    <t>110 = 111 + 112</t>
  </si>
  <si>
    <t>950 = 101 - 910 (se &gt; 0 =&gt; Margem; se &lt; 0 =&gt; Insuficiência)</t>
  </si>
  <si>
    <t>Obrigações Fiscais Diferidas Compensadas com Créditos Tributários de Prejuízo Fiscal/CSLL</t>
  </si>
  <si>
    <t>103</t>
  </si>
  <si>
    <t>104</t>
  </si>
  <si>
    <t>951</t>
  </si>
  <si>
    <t>920</t>
  </si>
  <si>
    <t>952</t>
  </si>
  <si>
    <t>930</t>
  </si>
  <si>
    <t>953</t>
  </si>
  <si>
    <t>931</t>
  </si>
  <si>
    <t>932</t>
  </si>
  <si>
    <t>• Abordagem Bia: =RWAOPAD!M23
• Abordagem Asa: =RWAOPAD!M33
• Abordagem Asa2:=RWAOPAD!M73</t>
  </si>
  <si>
    <t>PATRIMÔNIO DE REFERÊNCIA NÍVEL I PARA COMPARAÇÃO COM RWA</t>
  </si>
  <si>
    <t>103 = 110 - 105 - 107</t>
  </si>
  <si>
    <t>951 = 103 - 920</t>
  </si>
  <si>
    <t>CAPITAL PRINCIPAL PARA COMPARAÇÃO COM RWA</t>
  </si>
  <si>
    <t>104 = 111 - 105 -107</t>
  </si>
  <si>
    <t>952 = 104 - 930</t>
  </si>
  <si>
    <t>=SE(DATA_BASE&lt;201312;SE(F6+F7+F8&gt;0,02*'RWA - LIMITE '!D6;FATOR_F''*(F6+F7+F8);0);F6+F7+F8)/FATOR_F</t>
  </si>
  <si>
    <t>860.10</t>
  </si>
  <si>
    <t>860.09</t>
  </si>
  <si>
    <t>Ações - Soma do Módulo das Exposições Líquidas em Índices de Ações no País</t>
  </si>
  <si>
    <t>Ações - Soma do Módulo das Exposições Líquidas em Índie de Ações no Exterior</t>
  </si>
  <si>
    <t>860 = (860.01 + 860.04 + 860.07 + 860.08 + 860.09 + 860.10)/FATOR_F</t>
  </si>
  <si>
    <t>865.20 = - 865.20.01 + 865.20.10 + 865.20.20 + 865.20.30 + 865.20.40</t>
  </si>
  <si>
    <t>ELEMENTO 4</t>
  </si>
  <si>
    <t>520.01</t>
  </si>
  <si>
    <t>520.02</t>
  </si>
  <si>
    <t>520.03</t>
  </si>
  <si>
    <t>520.04</t>
  </si>
  <si>
    <t>520.05</t>
  </si>
  <si>
    <t>Operações Compromissadas - Compra com Compromisso de Revenda</t>
  </si>
  <si>
    <t>Operações Compromissadas - Venda com Compromisso de Recompra</t>
  </si>
  <si>
    <t>Operações Compromissadas - Compra com Compromisso de Revenda, Conjugado com Venda com Compromisso de Recompra</t>
  </si>
  <si>
    <t>Operações Compromissadas - Posição Vendida - Compra com Compromisso de Revenda</t>
  </si>
  <si>
    <t>Operações Compromissadas - Livre Movimentação - Venda com Compromisso de Recompra</t>
  </si>
  <si>
    <t>530.20</t>
  </si>
  <si>
    <t>Títulos e Valores Mobiliários - Diversos</t>
  </si>
  <si>
    <t>540.07</t>
  </si>
  <si>
    <t>Relações Interfinanceiras</t>
  </si>
  <si>
    <t>550.13</t>
  </si>
  <si>
    <t>Operações de Crédito - Diversas</t>
  </si>
  <si>
    <t>560.05</t>
  </si>
  <si>
    <t>560.06</t>
  </si>
  <si>
    <t>590.10</t>
  </si>
  <si>
    <t>600.05</t>
  </si>
  <si>
    <t>600.06</t>
  </si>
  <si>
    <t>605.05</t>
  </si>
  <si>
    <t>605.06</t>
  </si>
  <si>
    <t>Limite de Crédito não cancelável incondicional e Unilateralmente pela Instituição</t>
  </si>
  <si>
    <t>Limite de Crédito - Outros</t>
  </si>
  <si>
    <t>Crédito a Liberar em até 360 Dias</t>
  </si>
  <si>
    <t>Créditos a Liberar - Outros</t>
  </si>
  <si>
    <t>620.09</t>
  </si>
  <si>
    <t>Garantias Prestadas - Avais e Fianças</t>
  </si>
  <si>
    <t>VALOR COSIF</t>
  </si>
  <si>
    <t>DETALHAMENTO CORRESPONDÊNCIA COSIF</t>
  </si>
  <si>
    <r>
      <t>SALDO COSIF</t>
    </r>
    <r>
      <rPr>
        <b/>
        <vertAlign val="superscript"/>
        <sz val="10"/>
        <rFont val="Calibri"/>
        <family val="2"/>
        <scheme val="minor"/>
      </rPr>
      <t>(1)</t>
    </r>
  </si>
  <si>
    <r>
      <t>CÓDIGO COSIF</t>
    </r>
    <r>
      <rPr>
        <b/>
        <vertAlign val="superscript"/>
        <sz val="10"/>
        <rFont val="Calibri"/>
        <family val="2"/>
        <scheme val="minor"/>
      </rPr>
      <t>(1)</t>
    </r>
  </si>
  <si>
    <r>
      <rPr>
        <b/>
        <vertAlign val="superscript"/>
        <sz val="10"/>
        <rFont val="Calibri"/>
        <family val="2"/>
        <scheme val="minor"/>
      </rPr>
      <t>(1)</t>
    </r>
    <r>
      <rPr>
        <b/>
        <sz val="10"/>
        <rFont val="Calibri"/>
        <family val="2"/>
        <scheme val="minor"/>
      </rPr>
      <t xml:space="preserve"> CAMPO MÚLTIPLO, REPETE-SE PARA CADA COSIF RELACIONADO A CONTA DLO CORRESPONDENTE</t>
    </r>
  </si>
  <si>
    <r>
      <t>VALOR EXPOSIÇÃO</t>
    </r>
    <r>
      <rPr>
        <b/>
        <vertAlign val="superscript"/>
        <sz val="10"/>
        <rFont val="Calibri"/>
        <family val="2"/>
        <scheme val="minor"/>
      </rPr>
      <t>(1)</t>
    </r>
  </si>
  <si>
    <r>
      <t>TIPO</t>
    </r>
    <r>
      <rPr>
        <b/>
        <vertAlign val="superscript"/>
        <sz val="10"/>
        <rFont val="Calibri"/>
        <family val="2"/>
        <scheme val="minor"/>
      </rPr>
      <t>(1)</t>
    </r>
  </si>
  <si>
    <r>
      <t xml:space="preserve"> FATOR CONVERSÃO</t>
    </r>
    <r>
      <rPr>
        <b/>
        <vertAlign val="superscript"/>
        <sz val="10"/>
        <rFont val="Calibri"/>
        <family val="2"/>
        <scheme val="minor"/>
      </rPr>
      <t>(1)</t>
    </r>
  </si>
  <si>
    <r>
      <t>MITIGADOR RISCO</t>
    </r>
    <r>
      <rPr>
        <b/>
        <vertAlign val="superscript"/>
        <sz val="10"/>
        <rFont val="Calibri"/>
        <family val="2"/>
        <scheme val="minor"/>
      </rPr>
      <t>(1)</t>
    </r>
  </si>
  <si>
    <r>
      <t>FATOR DE PONDERAÇÃO</t>
    </r>
    <r>
      <rPr>
        <b/>
        <vertAlign val="superscript"/>
        <sz val="10"/>
        <rFont val="Calibri"/>
        <family val="2"/>
        <scheme val="minor"/>
      </rPr>
      <t>(1)</t>
    </r>
  </si>
  <si>
    <r>
      <t>SUBCONTA</t>
    </r>
    <r>
      <rPr>
        <b/>
        <vertAlign val="superscript"/>
        <sz val="10"/>
        <rFont val="Calibri"/>
        <family val="2"/>
        <scheme val="minor"/>
      </rPr>
      <t xml:space="preserve">(1) </t>
    </r>
  </si>
  <si>
    <t>OBS.: QUANDO TRATAR-SE DE COOBRIGAÇÃO DE BANCO COOPERATIVO, NO CASO DE COOPERATIVAS CENTRAIS, SUBSTITUIR A SUB-CONTA 020 PELA SUB-CONTA 030.</t>
  </si>
  <si>
    <r>
      <rPr>
        <b/>
        <vertAlign val="superscript"/>
        <sz val="10"/>
        <rFont val="Calibri"/>
        <family val="2"/>
        <scheme val="minor"/>
      </rPr>
      <t xml:space="preserve">(1) </t>
    </r>
    <r>
      <rPr>
        <b/>
        <sz val="10"/>
        <rFont val="Calibri"/>
        <family val="2"/>
        <scheme val="minor"/>
      </rPr>
      <t>CAMPO MÚLTIPLO, REPETE-SE PARA CADA COMBINAÇÃO DE ELEMENTOS</t>
    </r>
  </si>
  <si>
    <r>
      <rPr>
        <b/>
        <vertAlign val="superscript"/>
        <sz val="10"/>
        <rFont val="Calibri"/>
        <family val="2"/>
        <scheme val="minor"/>
      </rPr>
      <t>(1)</t>
    </r>
    <r>
      <rPr>
        <b/>
        <sz val="10"/>
        <rFont val="Calibri"/>
        <family val="2"/>
        <scheme val="minor"/>
      </rPr>
      <t xml:space="preserve"> CAMPO MÚLTIPLO, REPETE-SE PARA CADA COMBINAÇÃO DE ELEMENTOS</t>
    </r>
  </si>
  <si>
    <t>N5</t>
  </si>
  <si>
    <t>NX - NÍVEL DA CONTA DO COSIF SOLICITADA</t>
  </si>
  <si>
    <t>NA - NÃO SE APLICA</t>
  </si>
  <si>
    <t>N1</t>
  </si>
  <si>
    <t>Perdas não Realizadas –De Ajustes de Avaliação Patrimonial Exceto Hedge de Fluxo de Caixa</t>
  </si>
  <si>
    <t>570.10</t>
  </si>
  <si>
    <t>999</t>
  </si>
  <si>
    <t>99</t>
  </si>
  <si>
    <t>Observações</t>
  </si>
  <si>
    <t>NOME</t>
  </si>
  <si>
    <t>VALOR CONTÁBIL</t>
  </si>
  <si>
    <t>Elemento 2</t>
  </si>
  <si>
    <t>RAZÃO DE ALAVANCAGEM (RA)</t>
  </si>
  <si>
    <t>Valor, em percentual, a ser Transportado para a linha 22 do Modelo Comum de Divulgação de Informações sobre a RA.</t>
  </si>
  <si>
    <t>PATRIMÔNIO DE REFERÊNCIA NÍVEL I AJUSTADO PARA O CÁLCULO DA RA</t>
  </si>
  <si>
    <t xml:space="preserve"> = VC</t>
  </si>
  <si>
    <t>Valor a ser Transportado para a linha 20 do Modelo Comum de Divulgação de Informações sobre a RA.</t>
  </si>
  <si>
    <t>EXPOSIÇÃO TOTAL</t>
  </si>
  <si>
    <t>Valor a ser Transportado para a linha 21 do Modelo Comum de Divulgação de Informações sobre a RA.</t>
  </si>
  <si>
    <t>ITENS PATRIMONIAIS, EXCETO DERIVATIVOS, TVM RECEBIDOS POR EMPRÉSTIMOS E REVENDA A LIQUIDAR EM OPERAÇÕES COMPROMISSADAS</t>
  </si>
  <si>
    <t>Refere-se ao valor a ser informado na linha 1 do Modelo Comum de Divulgação de Informações sobre a RA.</t>
  </si>
  <si>
    <t>142.01</t>
  </si>
  <si>
    <t>142.02</t>
  </si>
  <si>
    <t>142.02.01</t>
  </si>
  <si>
    <t>142.02.02</t>
  </si>
  <si>
    <t>APLICAÇÕES INTERFINANCEIRAS DE LIQUIDEZ VINCULADAS</t>
  </si>
  <si>
    <t>142.03</t>
  </si>
  <si>
    <t>TÍTULOS E VALORES MOBILIÁRIOS</t>
  </si>
  <si>
    <t>142.03.01</t>
  </si>
  <si>
    <t>142.03.02</t>
  </si>
  <si>
    <t>COTAS DE FUNDOS DE INVESTIMENTO</t>
  </si>
  <si>
    <t>142.03.03</t>
  </si>
  <si>
    <t>142.03.04</t>
  </si>
  <si>
    <t>PROVISÕES MATEMÁTICAS DE BENEFÍCIOS A CONCEDER RELACIONADAS A COTAS DE FUNDOS DE INVESTIMENTO ESPECIALMENTE CONSTITUÍDO</t>
  </si>
  <si>
    <t>142.04</t>
  </si>
  <si>
    <t>ADIANTAMENTOS CONCEDIDOS NÃO REGISTRADOS NO ATIVO</t>
  </si>
  <si>
    <t>142.05</t>
  </si>
  <si>
    <t>142.06</t>
  </si>
  <si>
    <t>142.06.01</t>
  </si>
  <si>
    <t>142.06.02</t>
  </si>
  <si>
    <t>OPERAÇÕES DE CRÉDITO VINCULADAS</t>
  </si>
  <si>
    <t>142.06.03</t>
  </si>
  <si>
    <t>OPERAÇÕES DE CRÉDITO COM O SETOR PÚBLICO ORIUNDAS DE CAPITAL DESTACADO</t>
  </si>
  <si>
    <t>142.07</t>
  </si>
  <si>
    <t>ARRENDAMENTO MERCANTIL</t>
  </si>
  <si>
    <t>142.07.01</t>
  </si>
  <si>
    <t>142.07.02</t>
  </si>
  <si>
    <t>OPERAÇÕES DE ARRENDAMENTO MERCANTIL VINCULADAS</t>
  </si>
  <si>
    <t>142.08</t>
  </si>
  <si>
    <t>OUTROS CRÉDITOS</t>
  </si>
  <si>
    <t>142.09</t>
  </si>
  <si>
    <t>142.10</t>
  </si>
  <si>
    <t>ATIVO PERMANENTE</t>
  </si>
  <si>
    <t>142.11</t>
  </si>
  <si>
    <t>GARANTIA DEPOSITADA EM SISTEMAS DE LIQUIDAÇÃO DE CÂMARAS OU PRETADORES DE SERVIÇOS DE COMPENSAÇÃO E DE LIQUIDAÇÃO</t>
  </si>
  <si>
    <t>AJUSTES PRUDENCIAIS BRUTOS DE PASSIVOS FISCAIS DIFERIDOS</t>
  </si>
  <si>
    <t>Refere-se ao valor a ser informado na linha 2 do Modelo Comum de Divulgação de Informações sobre a RA.</t>
  </si>
  <si>
    <t>OPERAÇÕES COM INSTRUMENTOS FINANCEIROS DERIVATIVOS</t>
  </si>
  <si>
    <t>Refere-se ao valor a ser informado na linha 11 do Modelo Comum de Divulgação de Informações sobre a RA.</t>
  </si>
  <si>
    <t>144.01</t>
  </si>
  <si>
    <t>VALOR DE REPOSIÇÃO EM OPERAÇÕES COM DERIVATIVOS</t>
  </si>
  <si>
    <t>Refere-se ao valor a ser informado na linha 4 do Modelo Comum de Divulgação de Informações sobre a RA.</t>
  </si>
  <si>
    <t>144.01.01</t>
  </si>
  <si>
    <t>144.01.02</t>
  </si>
  <si>
    <t>144.01.03</t>
  </si>
  <si>
    <t>144.02</t>
  </si>
  <si>
    <t>GANHO POTENCIAL FUTURO DECORRENTE DE OPERAÇÕES COM DERIVATIVOS.</t>
  </si>
  <si>
    <t>Refere-se ao valor a ser informado na linha 5 do Modelo Comum de Divulgação de Informações sobre a RA.</t>
  </si>
  <si>
    <t>144.02.01</t>
  </si>
  <si>
    <t xml:space="preserve"> = VC x FEPF</t>
  </si>
  <si>
    <t>144.02.02</t>
  </si>
  <si>
    <t>144.02.03</t>
  </si>
  <si>
    <t>144.03</t>
  </si>
  <si>
    <t>Refere-se ao valor a ser informado na linha 7 do Modelo Comum de Divulgação de Informações sobre a RA.</t>
  </si>
  <si>
    <t>144.04</t>
  </si>
  <si>
    <t>DERIVATIVOS EM NOME DE CLIENTES</t>
  </si>
  <si>
    <t>Refere-se ao valor a ser informado na linha 8 do Modelo Comum de Divulgação de Informações sobre a RA.</t>
  </si>
  <si>
    <t>144.04.01</t>
  </si>
  <si>
    <t>144.04.02</t>
  </si>
  <si>
    <t>144.04.03</t>
  </si>
  <si>
    <t>144.04.04</t>
  </si>
  <si>
    <t>144.04.05</t>
  </si>
  <si>
    <t>DERIVATIVOS DE CRÉDITO - VALOR DE REFERÊNCIA AJUSTADO - REALIZADAS EM NOME DE CLIENTES</t>
  </si>
  <si>
    <t>144.05</t>
  </si>
  <si>
    <t>VALOR DE REFERÊNCIA AJUSTADO EM DERIVATIVOS DE CRÉDITO</t>
  </si>
  <si>
    <t>Refere-se ao valor a ser informado na linha 9 do Modelo Comum de Divulgação de Informações sobre a RA.</t>
  </si>
  <si>
    <t>144.06</t>
  </si>
  <si>
    <t>AJUSTE SOB O VALOR DE REFERÊNCIA AJUSTADO EM DERIVATIVOS DE CRÉDITO</t>
  </si>
  <si>
    <t>Refere-se ao valor a ser informado na linha 10 do Modelo Comum de Divulgação de Informações sobre a RA.</t>
  </si>
  <si>
    <t>OPERAÇÕES COMPROMISSADAS E DE EMPRÉSTIMOS DE TÍTULOS E VALORES MOBILIÁRIOS (TVM)</t>
  </si>
  <si>
    <t>Refere-se ao valor a ser informado na linha 16 do Modelo Comum de Divulgação de Informações sobre a RA.</t>
  </si>
  <si>
    <t>145.01</t>
  </si>
  <si>
    <t>APLICAÇÕES EM OPERAÇÕES COMPROMISSADAS E DE EMPRÉSTIMOS DE TVM</t>
  </si>
  <si>
    <t>Refere-se ao valor a ser informado na linha 12 do Modelo Comum de Divulgação de Informações sobre a RA.</t>
  </si>
  <si>
    <t>145.01.01</t>
  </si>
  <si>
    <t>OPERAÇÕES COMPROMISSADAS - REVENDA A LIQUIDAR</t>
  </si>
  <si>
    <t>145.01.02</t>
  </si>
  <si>
    <t>TVM RECEBIDOS POR EMPRÉSTIMOS</t>
  </si>
  <si>
    <t>145.02</t>
  </si>
  <si>
    <t>AJUSTE RELATIVO A RECOMPRAS A LIQUIDAR E CREDORES POR EMPRÉSTIMO DE TVM</t>
  </si>
  <si>
    <t>Refere-se ao valor a ser informado na linha 13 do Modelo Comum de Divulgação de Informações sobre a RA.</t>
  </si>
  <si>
    <t>145.02.01</t>
  </si>
  <si>
    <t>RECOMPRA A LIQUIDAR</t>
  </si>
  <si>
    <t>145.02.02</t>
  </si>
  <si>
    <t>TVM CEDIDOS POR EMPRÉSTIMO</t>
  </si>
  <si>
    <t>145.03</t>
  </si>
  <si>
    <t>VALOR RELATIVO AO RISCO DE CRÉDITO DA CONTRAPARTE</t>
  </si>
  <si>
    <t>Refere-se ao valor a ser informado na linha 14 do Modelo Comum de Divulgação de Informações sobre a RA.</t>
  </si>
  <si>
    <t>145.03.01</t>
  </si>
  <si>
    <t>RISCO DE CRÉDITO DA CONTRAPARTE - COMPRA COM COMPROMISSO DE REVENDA</t>
  </si>
  <si>
    <t>145.03.02</t>
  </si>
  <si>
    <t>RISCO DE CRÉDITO DA CONTRAPARTE - VENDA COM COMPROMISSO DE RECOMPRA</t>
  </si>
  <si>
    <t>145.03.03</t>
  </si>
  <si>
    <t>RISCO DE CRÉDITO DA CONTRAPARTE - OPERAÇÃO DE EMPRÉSTIMO DE TVM - CEDENTE</t>
  </si>
  <si>
    <t>145.03.04</t>
  </si>
  <si>
    <t>RISCO DE CRÉDITO DA CONTRAPARTE - OPERAÇÃO DE EMPRÉSTIMO DE TVM - RECEPTORA</t>
  </si>
  <si>
    <t>145.04</t>
  </si>
  <si>
    <t>VALOR RELATIVO AO RISCO DE CRÉDITO DA CONTRAPARTE EM OPERAÇÕES DE INTERMEDIAÇÃO</t>
  </si>
  <si>
    <t>Refere-se ao valor a ser informado na linha 15 do Modelo Comum de Divulgação de Informações sobre a RA.</t>
  </si>
  <si>
    <t>Refere-se ao valor a ser informado na linha 19 do Modelo Comum de Divulgação de Informações sobre a RA.</t>
  </si>
  <si>
    <t>146.01</t>
  </si>
  <si>
    <t>VALOR DE REFERÊNCIA DAS OPERAÇÕES NÃO CONTABILIZADAS NO BP</t>
  </si>
  <si>
    <t>Refere-se ao valor a ser informado na linha 17 do Modelo Comum de Divulgação de Informações sobre a RA.</t>
  </si>
  <si>
    <t>146.01.01</t>
  </si>
  <si>
    <t>LIMITE DE CRÉDITO</t>
  </si>
  <si>
    <t>146.01.02</t>
  </si>
  <si>
    <t>CRÉDITO A LIBERAR</t>
  </si>
  <si>
    <t>146.01.03</t>
  </si>
  <si>
    <t>GARANTIAS PRESTADAS</t>
  </si>
  <si>
    <t>146.01.04</t>
  </si>
  <si>
    <t>COOBRIGAÇÕES E DEMAIS MODALIDADES DE RETENÇÃO DE RISCOS E BENEFICIOS</t>
  </si>
  <si>
    <t>146.02</t>
  </si>
  <si>
    <t>AJUSTE RELATIVO À APLICAÇÃO DE FCC ESPECÍFICO ÀS OPERAÇÕES NÃO CONTABILIZADAS NO BP.</t>
  </si>
  <si>
    <t>Refere-se ao valor a ser informado na linha 18 do Modelo Comum de Divulgação de Informações sobre a RA.</t>
  </si>
  <si>
    <t>146.02.01</t>
  </si>
  <si>
    <t>146.02.02</t>
  </si>
  <si>
    <t>146.02.03</t>
  </si>
  <si>
    <t>Cálculo da Razão de Alvancagem (RA)</t>
  </si>
  <si>
    <t>RA = (PR Nível I Ajustado/Exposição Total) %</t>
  </si>
  <si>
    <t>TÍTULOS DE SECURITIZAÇÃO COM RETENÇÃO SUBSTANCIAL DE RISCOS</t>
  </si>
  <si>
    <t xml:space="preserve"> =VC</t>
  </si>
  <si>
    <t>142.03.05</t>
  </si>
  <si>
    <t>FATOR DE CONVERSÃO</t>
  </si>
  <si>
    <t>Elemento 43</t>
  </si>
  <si>
    <t>142 = 142.01 + 142.02 + 142.03 + 142.04 + 142.05 + 142.06 + 142.07 + 142.08 + 142.09 + 142.10 + 142.11</t>
  </si>
  <si>
    <t>108 = 110 - 105 - 107</t>
  </si>
  <si>
    <t>140 = 100 * (108/141) (%)</t>
  </si>
  <si>
    <t>142.02 = 142.02.01 - 142.02.02</t>
  </si>
  <si>
    <t>142.05.01</t>
  </si>
  <si>
    <t>142.05.02</t>
  </si>
  <si>
    <t>COMPENSAÇÃO DE CHEQUES DEPOSITADOS EM CONTAS DE CLIENTES</t>
  </si>
  <si>
    <t>144 = 144.01 + 144.02 - 144.03 - 144.04 + 144.05 - 144.06</t>
  </si>
  <si>
    <t>145 = 145.01 - 145.02 + 145.03 + 145.04</t>
  </si>
  <si>
    <t>145.01 = 145.01.01 + 145.01.02</t>
  </si>
  <si>
    <t>145.02 = 145.02.01 + 145.02.02</t>
  </si>
  <si>
    <t>ITENS NÃO CONTABILIZADOS NO BALANÇO PATRIMONIAL (BP)</t>
  </si>
  <si>
    <t>146 = 146.01 + 146.02</t>
  </si>
  <si>
    <t>146.02 = 146.02.01 + 146.02.02 + 146.02.03</t>
  </si>
  <si>
    <t>141 = 142 - 143 + 144 + 145 + 146</t>
  </si>
  <si>
    <t>146.01 = 146.01.01 + 146.01.02 + 146.01.03 - 146.01.04</t>
  </si>
  <si>
    <t>142.07 = 142.07.01 - 142.07.02</t>
  </si>
  <si>
    <t>142.03.06</t>
  </si>
  <si>
    <t>TÍTULOS E VALORES MOBILIÁRIOS VINCULADOS</t>
  </si>
  <si>
    <t>142.03  = 142.03.01 - 142.03.02 + 142.03.03 - 142.03.04 - 142.03.05 - 142.03.06</t>
  </si>
  <si>
    <t xml:space="preserve"> = VC x (FCC - 1)</t>
  </si>
  <si>
    <t>144.01 = 144.01.01 + 144.01.02 + 144.01.03 - 144.01.04</t>
  </si>
  <si>
    <t>144.01.04</t>
  </si>
  <si>
    <t>MARGEM DE GARANTIA DIÁRIA RECEBIDA</t>
  </si>
  <si>
    <t>DERIVATIVOS FINANCEIROS - VALOR DE REPOSIÇÃO SEM ACORDO DE COMPENSAÇÃO</t>
  </si>
  <si>
    <t>DERIVATIVOS DE CRÉDITO - VALOR DE REPOSIÇÃO - SEM ACORDO DE COMPENSAÇÃO</t>
  </si>
  <si>
    <t>ACORDO DE COMPENSAÇAO - DERIVATIVOS - VALOR DE REPOSIÇÃO</t>
  </si>
  <si>
    <t>DERIVATIVOS FINANCEIROS - GANHO POTENCIAL FUTURO - SEM ACORDO DE COMPENSAÇAO</t>
  </si>
  <si>
    <t>DERIVATIVOS DE CRÉDITO - GANHO POTENCIAL FUTURO - SEM ACORDO DE COMPENSAÇÃO</t>
  </si>
  <si>
    <t>ACORDO DE COMPENSAÇAO - DERIVATIVOS - GANHO POTENCIAL FUTURO</t>
  </si>
  <si>
    <t>MARGEM DE GARANTIA DIÁRIA PRESTADA</t>
  </si>
  <si>
    <t>144.02 = 144.02.01 + 144.02.02 + 144.02.03</t>
  </si>
  <si>
    <t>111.93.03</t>
  </si>
  <si>
    <t>111.93.03.01</t>
  </si>
  <si>
    <t>111.93.03.90</t>
  </si>
  <si>
    <t>111.93.01.01</t>
  </si>
  <si>
    <t>111.93.01.90</t>
  </si>
  <si>
    <t>Limitado ao valor ca conta 111.93.01.01</t>
  </si>
  <si>
    <t>111.93.03 = 111.93.03.01 - 111.93.03.90</t>
  </si>
  <si>
    <t>Limitado ao valor da conta 111.93.03.01</t>
  </si>
  <si>
    <t>940</t>
  </si>
  <si>
    <t>ADICIONAL DE CAPITAL PRINCIPAL MÍNIMO REQUERIDO PARA O RWA</t>
  </si>
  <si>
    <t>940 = 942 + 943 + 944</t>
  </si>
  <si>
    <t>942</t>
  </si>
  <si>
    <t>ADICIONAL DE CONSERVAÇÃO DE CAPITAL PRINCIPAL</t>
  </si>
  <si>
    <t>942 = 900 * Percentual definido pelo § 4º do art. 8º da Res, 4.193/13, com redação dada pela Res. 4.443/15; 0% até 31.12.2015; 0.,625% de 1.1 a 31.12.2016; 1.,25% de 1.1 a 31.12.2017; 1,875% de 1.1 a 31.12.2018; e 2,5% a partir de 1.1.2019.</t>
  </si>
  <si>
    <t>943</t>
  </si>
  <si>
    <t>943 = 900 * Média Ponderada dos Percenturais de Adicional Contracíclico de Capital Principal por Jurisdição. Limitado aos seguintes percentuais: 0% até 31.12.2015; 0.,625% de 1.1 a 31.12.2016; 1.,25% de 1.1 a 31.12.2017; 1,875% de 1.1 a 31.12.2018; e 2,5% a partir de 1.1.2019.</t>
  </si>
  <si>
    <t>944</t>
  </si>
  <si>
    <t>ADICIONAL CONTRACÍCLICO DE CAPITAL PRINCIPAL</t>
  </si>
  <si>
    <t>ADICIONAL SISTÊMICO DE CAPITAL PRINCIPAL</t>
  </si>
  <si>
    <t>944 = 900 * FAIS (Fator Anual de Importância Sistêmica). Limitado aos seguintes percentuais do RWA: 0% até 31.12.2016; 0,5% de 1.1 a 31.12.2017; 1% de 1.1 a 31.12.2018; e 2% a partir de 1.1.2019.</t>
  </si>
  <si>
    <t>954</t>
  </si>
  <si>
    <t>955</t>
  </si>
  <si>
    <t>PERCENTUAL DE RESTRIÇÃO</t>
  </si>
  <si>
    <t>Corresponde ao saldo da conta 112.93.05</t>
  </si>
  <si>
    <t>Patrimônio de Referência Nivel II</t>
  </si>
  <si>
    <t>145.03 = 145.03.01 + 145.03.02 + 145.03.03 + 145.03.04 + 145.03.05</t>
  </si>
  <si>
    <t>RISCO DE CRÉDITO DA CONTRAPARTE - COM ACORDO DE COMPENSAÇÃO</t>
  </si>
  <si>
    <t xml:space="preserve">Os valores reportados como tipo diferente de 21 no detalhamento do RWA devem corresponder ao valorCosif reportado naquele detalhamento, equivalente a soma dos saldoCosif do detalhamento cosif. </t>
  </si>
  <si>
    <t xml:space="preserve">Nas operações registradas na conta 520.01, o valor contábil a ser detalhado corresponde ao risco de crédito da contraparte. Os valores reportados como tipo diferente de 21 no detalhamento do RWA devem corresponder ao valorCosif reportado naquele detalhamento, equivalente a soma dos saldoCosif do detalhamento cosif. </t>
  </si>
  <si>
    <t xml:space="preserve">Nas operações registradas na conta 520.02, o valor contábil a ser detalhado corresponde ao risco do ativo objeto. As informações tratadas como risco de crédito da contraparte devem ser tratadas no detalhamento do RWA  como não contábeis (Tipo = 21). Os valores reportados como tipo diferente de 21 no detalhamento do RWA devem corresponder ao valorCosif reportado naquele detalhamento, equivalente a soma dos saldoCosif do detalhamento cosif. </t>
  </si>
  <si>
    <t xml:space="preserve">Nas operações registradas na conta 520.03, o valor contábil a ser detalhado corresponde ao risco de crédito da contraparte, relacionado a ponta cujos valores são registrados no ativo. As informações da outra ponta, devem ser classificados como não contábeis (Tipo = 21). Os valores reportados como tipo diferente de 21 no detalhamento do RWA devem corresponder ao valorCosif reportado naquele detalhamento, equivalente a soma dos saldoCosif do detalhamento cosif.  </t>
  </si>
  <si>
    <t xml:space="preserve">Nas operações registradas na conta 520.04, o valor contábil a ser detalhado corresponde ao risco de crédito da contraparte. Os valores reportados como tipo diferente de 21 no detalhamento do RWA devem corresponder ao valorCosif reportado naquele detalhamento, equivalente a soma dos saldoCosif do detalhamento cosif.  </t>
  </si>
  <si>
    <t xml:space="preserve">Nas operações registradas na conta 520.05, o valor contábil a ser detalhado corresponde ao risco do ativo objeto. As informações tratadas como risco de crédito da contraparte devem ser tratadas como não contábeis (Tipo = 21). Os valores reportados como tipo diferente de 21 no detalhamento do RWA devem corresponder a soma dos Saldos Cosif. </t>
  </si>
  <si>
    <t>Os valores reportados como tipo diferente de 21 no detalhamento do RWA devem corresponder ao valorCosif reportado naquele detalhamento, equivalente a soma dos saldoCosif do detalhamento cosif.  Eventuais exposições não refletidas no ativo da instituição devem ser classificadas no detalhamento do RWA como exposição não contábil (tipo = 21).</t>
  </si>
  <si>
    <t>Os valores reportados como tipo diferente de 21 no detalhamento do RWA devem corresponder ao valorCosif indicado. Eventuais exposições não refletidas no ativo da instituição devem ser classificadas no detalhamento do RWA como exposição não contábil (tipo = 21).</t>
  </si>
  <si>
    <t xml:space="preserve">Nas operações registradas na conta 640.01, o valor contábil a ser detalhado corresponde ao risco do ativo objeto. As informações tratadas como risco de crédito da contraparte devem ser tratadas no detalhamento do RWA  como não contábeis (Tipo = 21). Os valores reportados como tipo diferente de 21 no detalhamento do RWA devem corresponder ao valorCosif reportado naquele detalhamento, equivalente a soma dos saldoCosif do detalhamento cosif. </t>
  </si>
  <si>
    <t xml:space="preserve">Nas operações registradas na conta 640.02, o valor contábil a ser detalhado corresponde ao risco do ativo objeto. As informações tratadas como risco de crédito da contraparte devem ser tratadas no detalhamento do RWA  como não contábeis (Tipo = 21). Os valores reportados como tipo diferente de 21 no detalhamento do RWA devem corresponder ao valorCosif reportado naquele detalhamento, equivalente a soma dos saldoCosif do detalhamento cosif. </t>
  </si>
  <si>
    <t xml:space="preserve">Nas operações registradas na conta 640.03, o valor contábil a ser detalhado corresponde ao risco do ativo objeto. As informações tratadas como risco de crédito da contraparte devem ser tratadas no detalhamento do RWA  como não contábeis (Tipo = 21). Os valores reportados como tipo diferente de 21 no detalhamento do RWA devem corresponder ao valorCosif reportado naquele detalhamento, equivalente a soma dos saldoCosif do detalhamento cosif. </t>
  </si>
  <si>
    <t>145.03.05</t>
  </si>
  <si>
    <r>
      <t>M</t>
    </r>
    <r>
      <rPr>
        <b/>
        <i/>
        <sz val="12"/>
        <color theme="1"/>
        <rFont val="Calibri"/>
        <family val="2"/>
        <scheme val="minor"/>
      </rPr>
      <t>ODELO DE CÁLCULO DO LIMITE DE FUNDO DE LIQUIDEZ PARA AGÊNCIAS DE FOMENTO</t>
    </r>
  </si>
  <si>
    <t>ARTIGO 6º DA RESOLUÇÃO 2.828, DE 30 DE MARÇO DE 2001</t>
  </si>
  <si>
    <t>FUNDO DE LIQUIDEZ MÍNIMO</t>
  </si>
  <si>
    <t>180.01</t>
  </si>
  <si>
    <t>OBRIGAÇÕES</t>
  </si>
  <si>
    <t>180.01.01</t>
  </si>
  <si>
    <t>Passivo Circulante</t>
  </si>
  <si>
    <t>180.01.02</t>
  </si>
  <si>
    <t>Garantias Prestadas</t>
  </si>
  <si>
    <t>180.01.03</t>
  </si>
  <si>
    <t>Coobrigações em Cessões de Crédito</t>
  </si>
  <si>
    <t>TÍTULOS PÚBLICOS FEDERAIS</t>
  </si>
  <si>
    <t>181.01</t>
  </si>
  <si>
    <t>Aplicações em Títulos Públicos  Federais no Brasil</t>
  </si>
  <si>
    <t>181.02</t>
  </si>
  <si>
    <t>Aplicações em Títulos Públicos  Federais no Exterior</t>
  </si>
  <si>
    <t>181.03</t>
  </si>
  <si>
    <t>Provisão para Desvalorização de Títulos Públicos Federais</t>
  </si>
  <si>
    <t>MARGEM OU INSUFICIÊNCIA PARA O FUNDO DE LIQUIDEZ DE AGÊNCIAS DE FOMENTO.</t>
  </si>
  <si>
    <t>APURAÇÃO DO LIMITE DE ATIVO PERMANENTE</t>
  </si>
  <si>
    <t>943.01</t>
  </si>
  <si>
    <t>RWA PÚBLICO NÃO BANCÁRIO</t>
  </si>
  <si>
    <t>943.02</t>
  </si>
  <si>
    <t>PAÍS (ELEMENTO 81)</t>
  </si>
  <si>
    <t>RWAcprBi (ELEMENTO 6)</t>
  </si>
  <si>
    <t>FACULDADE 5% (ELEMENTO 7)</t>
  </si>
  <si>
    <t>RWA BANCÁRIO</t>
  </si>
  <si>
    <t>142.05 = 142.05.01 - 142.05.02 - 142.05.03</t>
  </si>
  <si>
    <t>142.05.03</t>
  </si>
  <si>
    <t>RELAÇÕES INTERFINANCEIRAS - OPERAÇÕES ATIVAS VINCULADAS</t>
  </si>
  <si>
    <t>ACCPi UTILIZADO (ELEMENTO 5)</t>
  </si>
  <si>
    <t>ACCPi JURISDIÇÃO (ELEMENTO 8)</t>
  </si>
  <si>
    <t>=10%*D8</t>
  </si>
  <si>
    <t>=D9+D10+D11</t>
  </si>
  <si>
    <t>=D13+D14-D15</t>
  </si>
  <si>
    <t>=D12-D7</t>
  </si>
  <si>
    <t>111.91.08</t>
  </si>
  <si>
    <t>Outras Deduções do Capital</t>
  </si>
  <si>
    <t>As exposições deve ser tratadas como contábeis, na proporção que reflita o valor contabilizado no ativo. Os valores eventualmente que venham a superar o valor contábil, em função de alavancagem devem ser tratados no detalhamento do RWA como exposições não contábeis (Tipo = 21). Os valores reportados como tipo diferente de 21 no detalhamento do RWA devem corresponder ao valorCosif reportado naquele detalhamento, equivalente a soma dos saldoCosif do detalhamento cosif.</t>
  </si>
  <si>
    <t>=</t>
  </si>
  <si>
    <t>MODELO DE CÁLCULO DO LIMITE DE CRÉDITO AO SETOR PÚBLICO - Res. 2.827, de 30.3.2001</t>
  </si>
  <si>
    <t>Nome Conta</t>
  </si>
  <si>
    <t>Operador</t>
  </si>
  <si>
    <r>
      <t xml:space="preserve">Valor Base </t>
    </r>
    <r>
      <rPr>
        <b/>
        <sz val="11"/>
        <color theme="1"/>
        <rFont val="Arial"/>
        <family val="2"/>
      </rPr>
      <t>(1) (2) (elemento 2)</t>
    </r>
  </si>
  <si>
    <r>
      <t xml:space="preserve">Código de Inclusão do Limite </t>
    </r>
    <r>
      <rPr>
        <b/>
        <sz val="11"/>
        <color theme="1"/>
        <rFont val="Arial"/>
        <family val="2"/>
      </rPr>
      <t>(1) (3) (elemento 61)</t>
    </r>
  </si>
  <si>
    <t>Saldo</t>
  </si>
  <si>
    <r>
      <t xml:space="preserve">Sistema de Registro </t>
    </r>
    <r>
      <rPr>
        <b/>
        <sz val="11"/>
        <color theme="1"/>
        <rFont val="Arial"/>
        <family val="2"/>
      </rPr>
      <t>(4) (1) (elemento 62)</t>
    </r>
  </si>
  <si>
    <t>Patrimônio de Referência  para Outros Limites Operacionais (PR)</t>
  </si>
  <si>
    <t>Limite Máximo para Operação com o Setor Público</t>
  </si>
  <si>
    <t>=MÁXIMO(0;0,45*H6)</t>
  </si>
  <si>
    <t>Crédito ao Setor Público</t>
  </si>
  <si>
    <t>=H9+H12+H17+H18+H19+H20</t>
  </si>
  <si>
    <t>Operações de Crédito com o Setor Público</t>
  </si>
  <si>
    <t>172.01</t>
  </si>
  <si>
    <t>Empréstimos e Financiamentos</t>
  </si>
  <si>
    <t>+</t>
  </si>
  <si>
    <t>=SE(F10=9;E10;0)</t>
  </si>
  <si>
    <t>172.02</t>
  </si>
  <si>
    <t>Arrendamento Mercantil</t>
  </si>
  <si>
    <t>=SE(F11=9;E11;0)</t>
  </si>
  <si>
    <t>Aquisição de Títulos e Valores Mobiliários - no país</t>
  </si>
  <si>
    <t>=H13+H14+H15+H16</t>
  </si>
  <si>
    <t>173.01</t>
  </si>
  <si>
    <t>De Emissão dos Estados</t>
  </si>
  <si>
    <t>=SE(F13=9;E13;0)</t>
  </si>
  <si>
    <t>173.02</t>
  </si>
  <si>
    <t>De Emissão do Distrito Federal</t>
  </si>
  <si>
    <t>=SE(F14=9;E14;0)</t>
  </si>
  <si>
    <t>173.03</t>
  </si>
  <si>
    <t>De Emissão dos Municípios</t>
  </si>
  <si>
    <t>=SE(F15=9;E15;0)</t>
  </si>
  <si>
    <t>173.04</t>
  </si>
  <si>
    <t>De Emissão de Demais Órgãos e Entidades do Setor Público</t>
  </si>
  <si>
    <t>=SE(F16=9;E16;0)</t>
  </si>
  <si>
    <t>Aquisição de Títulos e Valores Mobiliários - no exterior</t>
  </si>
  <si>
    <t>=SE(F17=9;E17;0)</t>
  </si>
  <si>
    <t>Garantias Prestadas a Órgãos e Entidades do Setor Público</t>
  </si>
  <si>
    <t>=SE(F18=9;E18;0)</t>
  </si>
  <si>
    <t>Operações Cedidas a Securitizadoras</t>
  </si>
  <si>
    <t>=SE(F19=9;E19;0)</t>
  </si>
  <si>
    <r>
      <t xml:space="preserve">Demais Operações </t>
    </r>
    <r>
      <rPr>
        <b/>
        <sz val="11"/>
        <color theme="1"/>
        <rFont val="Calibri"/>
        <family val="2"/>
        <scheme val="minor"/>
      </rPr>
      <t>(1)</t>
    </r>
  </si>
  <si>
    <t>=SE(F20=9;E20;0)</t>
  </si>
  <si>
    <t>Margem ou Insuficiência Para o Limite de Crédito ao Setor Público</t>
  </si>
  <si>
    <t>=H7-H8</t>
  </si>
  <si>
    <t>Observações:</t>
  </si>
  <si>
    <t>(1) - Camplo múltiplo, deve-se repetir para cada combinação de valor base, sistema de registro  e código de inclusão do limite</t>
  </si>
  <si>
    <t>(2) - Valor base corresponde ao saldo devedor/valor da operação de crédito, do título, do valor mobiliário, da garantia ou de outros instrumentos representativos de conceção de crédito ao Setor Público. A indicação da informação independe se serem ou não  considerados na apuração do limite de crédito ao Setor Público. O valor base deve ser segregado segundo o código de inclusão do limite, podendo ser resultado de parte de uma operação, no caso de parte do saldo da operação estiver relacionado a um dos códigos de inclusão do limite.</t>
  </si>
  <si>
    <t>(3) - % de inclusão no limite, assume os valores 0% ou 100% conforme tabela 028.</t>
  </si>
  <si>
    <t>(4) - Sistema de Registro: Informar o sistema de registro do crédito ao Setor Público, caso seja registrado em mais de um sistema deve-se seguir o critério preferencial de informar segundo a ordem definida na tabela 029.</t>
  </si>
  <si>
    <t>953 = 101 - 911 - 940</t>
  </si>
  <si>
    <t>910.01</t>
  </si>
  <si>
    <t>910.02</t>
  </si>
  <si>
    <t>920.01</t>
  </si>
  <si>
    <t>920.02</t>
  </si>
  <si>
    <t>933</t>
  </si>
  <si>
    <t>934</t>
  </si>
  <si>
    <t>ADICIONAL DE EXIGÊNCIA DE CAPITAL - ADD-ON ESTRUTURADO</t>
  </si>
  <si>
    <t>ADICIONAL DE EXIGÊNCIA DE CAPITAL - ADD-ON POR REFERÊNCIA</t>
  </si>
  <si>
    <t>950.01</t>
  </si>
  <si>
    <t>950.02</t>
  </si>
  <si>
    <t>950.03</t>
  </si>
  <si>
    <t>951.01</t>
  </si>
  <si>
    <t>951.02</t>
  </si>
  <si>
    <t>956</t>
  </si>
  <si>
    <t>957</t>
  </si>
  <si>
    <t>958</t>
  </si>
  <si>
    <t>959</t>
  </si>
  <si>
    <t>MARGEM APÓS PILAR 2</t>
  </si>
  <si>
    <t>DEFICIÊNCIA DE CAPITAL PRINCIPAL</t>
  </si>
  <si>
    <t>DEFICIÊNCIA DE CAPITAL COMPLEMENTAR</t>
  </si>
  <si>
    <t>DEFICIÊNCIA DE CAPITAL NÍVEL II</t>
  </si>
  <si>
    <t>910.01 = MÁXIMO(0;MÍNIMO(104;920.01+MÁXIMO(0;952-951.01)))</t>
  </si>
  <si>
    <t>910.02 = 910 – 910.01</t>
  </si>
  <si>
    <t>920.01 = MÁXIMO(0;MÍNIMO(104;104-952)</t>
  </si>
  <si>
    <t>920.02 = 920 – 920.01</t>
  </si>
  <si>
    <t>950.01 = 950 – 950.02 – 950.03</t>
  </si>
  <si>
    <t>950.02 = MÁXIMO(0;MÍNIMO(950;SE(950&lt;0;0;SE((101-104)&lt;910.02;0;(101-104-910.02-950.03)))))</t>
  </si>
  <si>
    <t>950.03 = SE(950&lt;0;0;MÁXIMO(0;120-910.02))</t>
  </si>
  <si>
    <t>951.01 = 951 – 951.02</t>
  </si>
  <si>
    <t>951.02 = SE(951&lt;0;0;MÁXIMO(0;112-920.02))</t>
  </si>
  <si>
    <t>MARGEM DE CAPITAL PRINCIPAL APÓS PILAR 1 CONSIDERANDO O ADICIONAL DE CAPITAL PRINCIPAL</t>
  </si>
  <si>
    <t>954 = MÍNIMO(952;950.01) - 940</t>
  </si>
  <si>
    <r>
      <t xml:space="preserve">O percentual de Restrição é dado pela fórmula X = MÍNIMO(952,950.01)/940, assim se X &lt; 25%, então 955 = 100%; se 25% </t>
    </r>
    <r>
      <rPr>
        <sz val="10"/>
        <rFont val="Arial"/>
        <family val="2"/>
      </rPr>
      <t>≤</t>
    </r>
    <r>
      <rPr>
        <sz val="10"/>
        <rFont val="Calibri"/>
        <family val="2"/>
      </rPr>
      <t xml:space="preserve"> X &lt; 50%, então 955 = 80%; se 50% </t>
    </r>
    <r>
      <rPr>
        <sz val="10"/>
        <rFont val="Arial"/>
        <family val="2"/>
      </rPr>
      <t>≤</t>
    </r>
    <r>
      <rPr>
        <sz val="10"/>
        <rFont val="Calibri"/>
        <family val="2"/>
      </rPr>
      <t xml:space="preserve"> X &lt; 75%, então 955 = 60%; e se 75% </t>
    </r>
    <r>
      <rPr>
        <sz val="10"/>
        <rFont val="Arial"/>
        <family val="2"/>
      </rPr>
      <t>≤</t>
    </r>
    <r>
      <rPr>
        <sz val="10"/>
        <rFont val="Calibri"/>
        <family val="2"/>
      </rPr>
      <t xml:space="preserve"> X &lt; 100%, então 955 = 40%; se X </t>
    </r>
    <r>
      <rPr>
        <sz val="10"/>
        <rFont val="Arial"/>
        <family val="2"/>
      </rPr>
      <t>≥</t>
    </r>
    <r>
      <rPr>
        <sz val="10"/>
        <rFont val="Calibri"/>
        <family val="2"/>
      </rPr>
      <t xml:space="preserve"> 100%, então 0%.</t>
    </r>
  </si>
  <si>
    <t>957 =MÍNIMO(0;SE(954&gt;0;0; MÁXIMO(104-930-940;954)))</t>
  </si>
  <si>
    <t>958 =MÍNIMO(0;SE((103-957)&gt;(920+940);0; 103 -957 -920 – 940))</t>
  </si>
  <si>
    <t>530.22</t>
  </si>
  <si>
    <t>PARTICIPAÇÕES EM FUNDOS DE GARANTIA DE MUTUALIZADOS DE CÂMARAS OU PRESTADORES DE SERVIÇOS DE COMPENSAÇÃO E DE LIQUIDAÇÃO E O ATIVO DISPONIBILIZADO COMO GARANTIA</t>
  </si>
  <si>
    <t>Participações em Fundos de Garantia de Clearings Caracterizadas como QCCP</t>
  </si>
  <si>
    <t>535.04</t>
  </si>
  <si>
    <t>535.05</t>
  </si>
  <si>
    <r>
      <t xml:space="preserve">Participações em Fundos de Garantia de Clearings </t>
    </r>
    <r>
      <rPr>
        <b/>
        <u/>
        <sz val="10"/>
        <rFont val="Calibri"/>
        <family val="2"/>
        <scheme val="minor"/>
      </rPr>
      <t>Não</t>
    </r>
    <r>
      <rPr>
        <sz val="10"/>
        <rFont val="Calibri"/>
        <family val="2"/>
        <scheme val="minor"/>
      </rPr>
      <t xml:space="preserve"> Caracterizadas como QCCP</t>
    </r>
  </si>
  <si>
    <t>Garantia em Favor de Câmaras ou Prestadores de Serviços de Compensação e de Liquidação</t>
  </si>
  <si>
    <t>AUXILIAR 1 PARA O PR REQUERIDO</t>
  </si>
  <si>
    <t>AUXILIAR 2 PARA O PR REQUERIDO</t>
  </si>
  <si>
    <t>AUXILIAR 1 PARA O PR NÍVEL I REQUERIDO</t>
  </si>
  <si>
    <t>AUXILIAR 2 PARA O PR NÍVEL I REQUERIDO</t>
  </si>
  <si>
    <t>AUXILIAR 1 PARA MARGEM DE PR REQUERIDO</t>
  </si>
  <si>
    <t>AUXILIAR 2 PARA MARGEM DE PR REQUERIDO</t>
  </si>
  <si>
    <t>AUXILIAR 3 PARA MARGEM DE PR REQUERIDO</t>
  </si>
  <si>
    <t>AUXILIAR 1 PARA MARGEM DE PR NÍVEL I REQUERIDO</t>
  </si>
  <si>
    <t>140.10</t>
  </si>
  <si>
    <t>LIMITE DE RAZÃO DE ALAVANCAGEM - LRA</t>
  </si>
  <si>
    <t>140.10 = 0,03 * 141</t>
  </si>
  <si>
    <t>MARGEM OU INSUFICIÊNCIA PARA O LIMITE DE RAZÃO DE ALAVANCAGEM</t>
  </si>
  <si>
    <t>149 = 108 - 140.10</t>
  </si>
  <si>
    <t>Se 149 &gt; 0; Margem, senão insuficiência.</t>
  </si>
  <si>
    <t>Fórmula art. 20-A</t>
  </si>
  <si>
    <t>DERIVATIVOS FINANCEIROS - VALOR DE REPOSIÇÃO - REALIZADAS EM NOME DE CLIENTES SEM ACORDO DE COMPENSAÇÃO</t>
  </si>
  <si>
    <t>DERIVATIVOS FINANCEIROS - GANHO PONTENCIAL FUTURO - REALIZADAS EM NOME DE CLIENTES SEM ACORDO DE COMPENSAÇÃO</t>
  </si>
  <si>
    <t>DERIVATIVOS DE CRÉDITO - VALOR DE REPOSIÇÃO - REALIZADAS EM NOME DE CLIENTES SEM ACORDO DE COMPENSAÇÃO</t>
  </si>
  <si>
    <t>DERIVATIVOS DE CRÉDITO - GANHO POTENCIAL FUTURO - REALIZADAS EM NOME DE CLIENTES SEM ACORDO DE COMPENSAÇÃO</t>
  </si>
  <si>
    <t>144.04.06</t>
  </si>
  <si>
    <t>144.04.07</t>
  </si>
  <si>
    <t>DERIVATIVOS – VALOR DE REPOSIÇÃO – REALIZADAS EM NOME DE CLIENTES COM ACORDO DE COMPENSAÇÃO</t>
  </si>
  <si>
    <t>DERIVATIVOS – GANHO POTENCIAL FUTURO – REALIZADAS EM NOME DE CLIENTES COM ACORDO DE COMPENSAÇÃO</t>
  </si>
  <si>
    <t>AUXILIAR 2 PARA MARGEM DE PR NÍVEL I REQUERIDO</t>
  </si>
  <si>
    <t>144.04 = 144.04.01 + 144.04.02 + 144.04.03 + 144.04.04 + 144.04.06 + 144.04.07 – 144.04.05</t>
  </si>
  <si>
    <t>530.23</t>
  </si>
  <si>
    <t>ELEMENTO 46</t>
  </si>
  <si>
    <r>
      <t>VR.PROVISÕES, AD. RECEBIDOS E RENDAS A APROPRIAR</t>
    </r>
    <r>
      <rPr>
        <b/>
        <vertAlign val="superscript"/>
        <sz val="10"/>
        <rFont val="Calibri"/>
        <family val="2"/>
        <scheme val="minor"/>
      </rPr>
      <t>(1)</t>
    </r>
  </si>
  <si>
    <r>
      <t>Vr.Prpvos]pes, Ad. Recebidos e Rendas a Apropriar(1</t>
    </r>
    <r>
      <rPr>
        <sz val="11"/>
        <color theme="1"/>
        <rFont val="Arial"/>
        <family val="2"/>
      </rPr>
      <t>) (</t>
    </r>
    <r>
      <rPr>
        <b/>
        <sz val="11"/>
        <color theme="1"/>
        <rFont val="Arial"/>
        <family val="2"/>
      </rPr>
      <t>elemento 46</t>
    </r>
    <r>
      <rPr>
        <sz val="11"/>
        <color theme="1"/>
        <rFont val="Arial"/>
        <family val="2"/>
      </rPr>
      <t>)</t>
    </r>
  </si>
  <si>
    <t>111.92.12.01</t>
  </si>
  <si>
    <t>111.92.12.02</t>
  </si>
  <si>
    <t>120.01.03</t>
  </si>
  <si>
    <t>120.01.03.01</t>
  </si>
  <si>
    <t>120.01.03.02</t>
  </si>
  <si>
    <t>Aplicam-se os limitadores da Tabela 005.</t>
  </si>
  <si>
    <t>150 = MÁXIMO(0,50 x 102;0)</t>
  </si>
  <si>
    <t>111.93.01 = 111.93.01.01 - 111.93.01.90</t>
  </si>
  <si>
    <r>
      <t xml:space="preserve">MODELO PARA </t>
    </r>
    <r>
      <rPr>
        <b/>
        <sz val="11"/>
        <rFont val="Calibri"/>
        <family val="2"/>
        <scheme val="minor"/>
      </rPr>
      <t>DESCRIÇÃO</t>
    </r>
    <r>
      <rPr>
        <b/>
        <sz val="11"/>
        <color rgb="FFFF0000"/>
        <rFont val="Calibri"/>
        <family val="2"/>
        <scheme val="minor"/>
      </rPr>
      <t xml:space="preserve"> </t>
    </r>
    <r>
      <rPr>
        <b/>
        <sz val="11"/>
        <color theme="1"/>
        <rFont val="Calibri"/>
        <family val="2"/>
        <scheme val="minor"/>
      </rPr>
      <t>DA PARCELA REFERENTE AO RISCO DE VARIAÇÃO DE TAXAS DE JUROS EM INSTRUMENTOS CLASSIFICADOS NA CARTEIRA BANCÁRIA (IRRBB) - CIRCULAR 3.876, DE 31.1.2018</t>
    </r>
  </si>
  <si>
    <t>NOME CONTA</t>
  </si>
  <si>
    <r>
      <t xml:space="preserve">Margem Comercial </t>
    </r>
    <r>
      <rPr>
        <b/>
        <sz val="11"/>
        <rFont val="Calibri"/>
        <family val="2"/>
        <scheme val="minor"/>
      </rPr>
      <t xml:space="preserve">no cálculo do </t>
    </r>
    <r>
      <rPr>
        <b/>
        <sz val="11"/>
        <rFont val="Calibri"/>
        <family val="2"/>
      </rPr>
      <t>Δ</t>
    </r>
    <r>
      <rPr>
        <b/>
        <sz val="10"/>
        <rFont val="Calibri"/>
        <family val="2"/>
      </rPr>
      <t>EVE</t>
    </r>
    <r>
      <rPr>
        <b/>
        <sz val="11"/>
        <color theme="1"/>
        <rFont val="Calibri"/>
        <family val="2"/>
        <scheme val="minor"/>
      </rPr>
      <t>- opção (ELEMENTO 55)</t>
    </r>
  </si>
  <si>
    <r>
      <t xml:space="preserve">Modelo Interno </t>
    </r>
    <r>
      <rPr>
        <b/>
        <sz val="11"/>
        <rFont val="Calibri"/>
        <family val="2"/>
        <scheme val="minor"/>
      </rPr>
      <t>para mensuração do</t>
    </r>
    <r>
      <rPr>
        <b/>
        <sz val="11"/>
        <color rgb="FFFF0000"/>
        <rFont val="Calibri"/>
        <family val="2"/>
        <scheme val="minor"/>
      </rPr>
      <t xml:space="preserve">  </t>
    </r>
    <r>
      <rPr>
        <b/>
        <sz val="11"/>
        <color theme="1"/>
        <rFont val="Calibri"/>
        <family val="2"/>
        <scheme val="minor"/>
      </rPr>
      <t>IRRBB (ELEMENTO 56)</t>
    </r>
  </si>
  <si>
    <t>Holding Period (ELEMENTO 57)</t>
  </si>
  <si>
    <r>
      <t xml:space="preserve">Tratamento </t>
    </r>
    <r>
      <rPr>
        <b/>
        <sz val="11"/>
        <rFont val="Calibri"/>
        <family val="2"/>
        <scheme val="minor"/>
      </rPr>
      <t>do</t>
    </r>
    <r>
      <rPr>
        <b/>
        <sz val="11"/>
        <color rgb="FFFF0000"/>
        <rFont val="Calibri"/>
        <family val="2"/>
        <scheme val="minor"/>
      </rPr>
      <t xml:space="preserve"> </t>
    </r>
    <r>
      <rPr>
        <b/>
        <sz val="11"/>
        <color theme="1"/>
        <rFont val="Calibri"/>
        <family val="2"/>
        <scheme val="minor"/>
      </rPr>
      <t>Capital Próprio (ELEMENTO 58)</t>
    </r>
  </si>
  <si>
    <t>Perdas e Ganhos embutidos (ELEMENTO 59)</t>
  </si>
  <si>
    <t>OBSERVAÇÃO</t>
  </si>
  <si>
    <t>S/N</t>
  </si>
  <si>
    <r>
      <t xml:space="preserve">Corresponde ao valor apontado pela instituição para o capital requerido pela instituição. São coletados nos elementos da conta as indicações de </t>
    </r>
    <r>
      <rPr>
        <sz val="11"/>
        <rFont val="Calibri"/>
        <family val="2"/>
        <scheme val="minor"/>
      </rPr>
      <t>alternativas de cálculo do Delta EVE e do Delta NII e outros valores de apuração, conforme elementos 55, 56, 57, 58 e 59.</t>
    </r>
  </si>
  <si>
    <r>
      <t>MOEDA (ELEMENTO 83)</t>
    </r>
    <r>
      <rPr>
        <b/>
        <vertAlign val="superscript"/>
        <sz val="11"/>
        <color theme="1"/>
        <rFont val="Calibri"/>
        <family val="2"/>
        <scheme val="minor"/>
      </rPr>
      <t>1</t>
    </r>
  </si>
  <si>
    <r>
      <t>FATOR DE RISCO (ELEMENTO 54)</t>
    </r>
    <r>
      <rPr>
        <b/>
        <vertAlign val="superscript"/>
        <sz val="11"/>
        <color theme="1"/>
        <rFont val="Calibri"/>
        <family val="2"/>
        <scheme val="minor"/>
      </rPr>
      <t>1</t>
    </r>
  </si>
  <si>
    <r>
      <t>VALOR</t>
    </r>
    <r>
      <rPr>
        <b/>
        <vertAlign val="superscript"/>
        <sz val="11"/>
        <color theme="1"/>
        <rFont val="Calibri"/>
        <family val="2"/>
        <scheme val="minor"/>
      </rPr>
      <t>1</t>
    </r>
  </si>
  <si>
    <t>891.10</t>
  </si>
  <si>
    <t>∆EVE APURADO PELA ABORDAGEM PADRONIZADA</t>
  </si>
  <si>
    <r>
      <t xml:space="preserve">Corresponde </t>
    </r>
    <r>
      <rPr>
        <sz val="11"/>
        <rFont val="Calibri"/>
        <family val="2"/>
        <scheme val="minor"/>
      </rPr>
      <t>ao maior valor</t>
    </r>
    <r>
      <rPr>
        <sz val="11"/>
        <color theme="1"/>
        <rFont val="Calibri"/>
        <family val="2"/>
        <scheme val="minor"/>
      </rPr>
      <t xml:space="preserve"> das contas 891.10.10 a 891.10.60.</t>
    </r>
  </si>
  <si>
    <t>891.10.10</t>
  </si>
  <si>
    <t>∆EVE APURADO PARA CENÁRIO PARALELO DE ALTA NAS TAXAS DE JUROS</t>
  </si>
  <si>
    <r>
      <t>Valor referente ao</t>
    </r>
    <r>
      <rPr>
        <sz val="11"/>
        <rFont val="Calibri"/>
        <family val="2"/>
        <scheme val="minor"/>
      </rPr>
      <t xml:space="preserve"> cenário de choque padronizado. Para esse cenário, deve ser provido detalhamento na conta 891.10.10.01.</t>
    </r>
    <r>
      <rPr>
        <sz val="11"/>
        <color theme="1"/>
        <rFont val="Calibri"/>
        <family val="2"/>
        <scheme val="minor"/>
      </rPr>
      <t xml:space="preserve">  BN: Art. 11</t>
    </r>
  </si>
  <si>
    <t>891.10.10.01</t>
  </si>
  <si>
    <t>DETALHAMENTO DO ∆EVE APURADO PARA CENÁRIO PARALELO DE ALTA NAS TAXAS DE JUROS</t>
  </si>
  <si>
    <t>Consultar o CodMoedaISO, do Dicionário de Domínios, disponíveis na página do Banco Central do Brasil na internet, no endereço eletrônico: http://www.bcb.gov.br/?CEDSFNSERVICOS</t>
  </si>
  <si>
    <r>
      <rPr>
        <sz val="11"/>
        <rFont val="Calibri"/>
        <family val="2"/>
        <scheme val="minor"/>
      </rPr>
      <t>Deve-se abrir quantos detalhamentos forem necessários para esse cenário. O detalhamento deve ser feit</t>
    </r>
    <r>
      <rPr>
        <sz val="11"/>
        <color theme="1"/>
        <rFont val="Calibri"/>
        <family val="2"/>
        <scheme val="minor"/>
      </rPr>
      <t>o apresentando ΔEVE para todas as moedas e fatores de risco, mesmo que o valor seja negativo. Ex.: Moeda BRL (Real) e Fator de Risco 1 (TABELA 042). BN: Artigos 11 e 12 da Circular 3.876/2018.</t>
    </r>
  </si>
  <si>
    <t>891.10.20</t>
  </si>
  <si>
    <t>∆EVE APURADO PARA CENÁRIO PARALELO DE BAIXA NAS TAXAS DE JUROS</t>
  </si>
  <si>
    <r>
      <t>Valor referente ao</t>
    </r>
    <r>
      <rPr>
        <sz val="11"/>
        <rFont val="Calibri"/>
        <family val="2"/>
        <scheme val="minor"/>
      </rPr>
      <t xml:space="preserve"> cenário de choque padronizado. Para esse cenário, deve ser provido detalhamento na conta 891.10.20.01.</t>
    </r>
    <r>
      <rPr>
        <sz val="11"/>
        <color theme="1"/>
        <rFont val="Calibri"/>
        <family val="2"/>
        <scheme val="minor"/>
      </rPr>
      <t xml:space="preserve">  BN: Art. 11</t>
    </r>
  </si>
  <si>
    <t>891.10.20.01</t>
  </si>
  <si>
    <t>DETALHAMENTO DO ∆EVE APURADO PARA CENÁRIO PARALELO DE BAIXA NAS TAXAS DE JUROS</t>
  </si>
  <si>
    <t>891.10.30</t>
  </si>
  <si>
    <t>∆EVE APURADO PARA CENÁRIO DE ALTA NAS TAXAS DE JUROS DE CURTO PRAZO</t>
  </si>
  <si>
    <r>
      <t>Valor referente ao ce</t>
    </r>
    <r>
      <rPr>
        <sz val="11"/>
        <rFont val="Calibri"/>
        <family val="2"/>
        <scheme val="minor"/>
      </rPr>
      <t>nário de choque padronizado. Caso se tratar do cenário que gera o maior ΔEVE, deve ser provido detalhamento na conta 891.10.90.</t>
    </r>
    <r>
      <rPr>
        <sz val="11"/>
        <color theme="1"/>
        <rFont val="Calibri"/>
        <family val="2"/>
        <scheme val="minor"/>
      </rPr>
      <t xml:space="preserve">  BN: Art. 11</t>
    </r>
  </si>
  <si>
    <t>891.10.40</t>
  </si>
  <si>
    <t>∆EVE APURADO PARA CENÁRIO DE BAIXA NAS TAXAS DE JUROS DE CURTO PRAZO</t>
  </si>
  <si>
    <t>891.10.50</t>
  </si>
  <si>
    <r>
      <t xml:space="preserve">∆EVE APURADO PARA CENÁRIO </t>
    </r>
    <r>
      <rPr>
        <i/>
        <sz val="10"/>
        <color theme="1"/>
        <rFont val="Calibri"/>
        <family val="2"/>
      </rPr>
      <t>STEEPENER</t>
    </r>
  </si>
  <si>
    <t>891.10.60</t>
  </si>
  <si>
    <r>
      <t xml:space="preserve">∆EVE APURADO PARA CENÁRIO </t>
    </r>
    <r>
      <rPr>
        <i/>
        <sz val="10"/>
        <color theme="1"/>
        <rFont val="Calibri"/>
        <family val="2"/>
      </rPr>
      <t>FLATTENER</t>
    </r>
    <r>
      <rPr>
        <sz val="10"/>
        <color theme="1"/>
        <rFont val="Calibri"/>
        <family val="2"/>
      </rPr>
      <t xml:space="preserve"> </t>
    </r>
  </si>
  <si>
    <t>891.10.90</t>
  </si>
  <si>
    <t>DETALHAMENTO DO ∆EVE APURADO PARA CENÁRIO QUE GERA MAIOR ∆EVE</t>
  </si>
  <si>
    <r>
      <rPr>
        <sz val="11"/>
        <rFont val="Calibri"/>
        <family val="2"/>
        <scheme val="minor"/>
      </rPr>
      <t>Deve-se abrir quantos detalhamentos forem necessários para o cenário que gera o maior ΔEVE entre os cenários possíveis, desde que não sejam os cenários I e II. O detalhamento deve ser feit</t>
    </r>
    <r>
      <rPr>
        <sz val="11"/>
        <color theme="1"/>
        <rFont val="Calibri"/>
        <family val="2"/>
        <scheme val="minor"/>
      </rPr>
      <t>o apresentando ΔEVE para todas as moedas e fatores de risco, mesmo que o valor seja negativo. Ex.: Moeda BRL (Real) e Fator de Risco 1 (TABELA 042). BN: Artigos 11 e 12 da Circular 3.876/2018.</t>
    </r>
  </si>
  <si>
    <t>891.20</t>
  </si>
  <si>
    <t>∆NII APURADO PELA ABORDAGEM PADRONIZADA</t>
  </si>
  <si>
    <t>Corresponde ao maior valor das contas 891.20.10 e 891.20.20.</t>
  </si>
  <si>
    <t>891.20.10</t>
  </si>
  <si>
    <t>∆NII APURADO PARA CENÁRIO PARALELO DE ALTA NAS TAXAS DE JUROS</t>
  </si>
  <si>
    <r>
      <t>Valor referente ao</t>
    </r>
    <r>
      <rPr>
        <sz val="11"/>
        <rFont val="Calibri"/>
        <family val="2"/>
        <scheme val="minor"/>
      </rPr>
      <t xml:space="preserve"> cenário de choque padronizado. Para esse cenário, deve ser provido detalhamento na conta 891.20.10.01.</t>
    </r>
    <r>
      <rPr>
        <sz val="11"/>
        <color theme="1"/>
        <rFont val="Calibri"/>
        <family val="2"/>
        <scheme val="minor"/>
      </rPr>
      <t xml:space="preserve">  BN: Art. 11</t>
    </r>
  </si>
  <si>
    <t>891.20.10.01</t>
  </si>
  <si>
    <t>DETALHAMENTO DO ∆NII APURADO PARA CENÁRIO PARALELO DE ALTA NAS TAXAS DE JUROS</t>
  </si>
  <si>
    <r>
      <rPr>
        <sz val="11"/>
        <rFont val="Calibri"/>
        <family val="2"/>
        <scheme val="minor"/>
      </rPr>
      <t>Deve-se abrir quantos detalhamentos forem necessários para esse cenário. O detalhamento deve ser feit</t>
    </r>
    <r>
      <rPr>
        <sz val="11"/>
        <color theme="1"/>
        <rFont val="Calibri"/>
        <family val="2"/>
        <scheme val="minor"/>
      </rPr>
      <t>o apresentando ΔNII para todas as moedas e fatores de risco, mesmo que o valor seja negativo. Ex.: Moeda BRL (Real) e Fator de Risco 1 (TABELA 042). BN: Artigos 11 e 12 da Circular 3.876/2018.</t>
    </r>
  </si>
  <si>
    <t>891.20.20</t>
  </si>
  <si>
    <t>∆NII APURADO PARA CENÁRIO PARALELO DE BAIXA NAS TAXAS DE JUROS</t>
  </si>
  <si>
    <r>
      <t>Valor referente ao</t>
    </r>
    <r>
      <rPr>
        <sz val="11"/>
        <rFont val="Calibri"/>
        <family val="2"/>
        <scheme val="minor"/>
      </rPr>
      <t xml:space="preserve"> cenário de choque padronizado. Para esse cenário, deve ser provido detalhamento na conta 891.20.20.01.</t>
    </r>
    <r>
      <rPr>
        <sz val="11"/>
        <color theme="1"/>
        <rFont val="Calibri"/>
        <family val="2"/>
        <scheme val="minor"/>
      </rPr>
      <t xml:space="preserve">  BN: Art. 11</t>
    </r>
  </si>
  <si>
    <t>891.20.20.01</t>
  </si>
  <si>
    <t>DETALHAMENTO DO ∆NII APURADO PARA CENÁRIO PARALELO DE BAIXA NAS TAXAS DE JUROS</t>
  </si>
  <si>
    <t>891.30</t>
  </si>
  <si>
    <t xml:space="preserve">∆EVE APURADO POR MEIO DE METODOLOGIAS INTERNAS </t>
  </si>
  <si>
    <t>Art.7º da Circ. 3.876/2018.</t>
  </si>
  <si>
    <t>891.40</t>
  </si>
  <si>
    <t>∆NII APURADO POR MEIO DE METODOLOGIAS INTERNAS</t>
  </si>
  <si>
    <t>1 - Campo múltiplo</t>
  </si>
  <si>
    <t>911 = 910 + 890</t>
  </si>
  <si>
    <t>956 = 950.02 + 950.03 + MÁXIMO(0;950.01) – 890 -  933 – 934</t>
  </si>
  <si>
    <t>VALOR DO CAPITAL PARA IRRBB</t>
  </si>
  <si>
    <t>MARGEM SOBRE O PR CONSIDERANDO A CAPITAL PARA COBERTURA DO RISCO DE TAXA DE JUROS DA CARTEIRA BANCÁRIA  E O ACP</t>
  </si>
  <si>
    <t>VALOR DO CAPITAL PARA COBERTURA DO RISCO DE TAXA DE JUROS DA CARTEIRA BANCÁRIA</t>
  </si>
  <si>
    <t>ATRIBUTOS DA TAG CONTA</t>
  </si>
  <si>
    <t>TAG IDENTIFICAÇÃO DO CLIENTE</t>
  </si>
  <si>
    <t>ATRIBUTOS DA TAG DE DETALHAMENTO DAS EXPOSIÇÕES DO CLIENTE</t>
  </si>
  <si>
    <t>ATRIBUTOS DA TAG IDENTIFICAÇÃO DO CLIENTE</t>
  </si>
  <si>
    <t>ATRIBUTOS DA TAG DETALHAMENTO CLIENTE</t>
  </si>
  <si>
    <t>DESCRIÇÃO</t>
  </si>
  <si>
    <t>IDENTIFICAÇÃO CLIENTE</t>
  </si>
  <si>
    <t>TIPO CLIENTE</t>
  </si>
  <si>
    <t>NOME CLIENTE</t>
  </si>
  <si>
    <r>
      <t>IDENTIFICAÇÃO PARTICIPANTE</t>
    </r>
    <r>
      <rPr>
        <b/>
        <vertAlign val="superscript"/>
        <sz val="11"/>
        <color theme="1"/>
        <rFont val="Calibri"/>
        <family val="2"/>
        <scheme val="minor"/>
      </rPr>
      <t>1</t>
    </r>
  </si>
  <si>
    <r>
      <t>TIPO PARTICIPANTE</t>
    </r>
    <r>
      <rPr>
        <b/>
        <vertAlign val="superscript"/>
        <sz val="11"/>
        <color theme="1"/>
        <rFont val="Calibri"/>
        <family val="2"/>
        <scheme val="minor"/>
      </rPr>
      <t>1</t>
    </r>
  </si>
  <si>
    <r>
      <t>RAZÃO PARA PARTICIPAÇÃO</t>
    </r>
    <r>
      <rPr>
        <b/>
        <vertAlign val="superscript"/>
        <sz val="11"/>
        <color theme="1"/>
        <rFont val="Calibri"/>
        <family val="2"/>
        <scheme val="minor"/>
      </rPr>
      <t>1</t>
    </r>
  </si>
  <si>
    <r>
      <t>VALOR BRUTO (63)</t>
    </r>
    <r>
      <rPr>
        <b/>
        <vertAlign val="superscript"/>
        <sz val="11"/>
        <color theme="1"/>
        <rFont val="Calibri"/>
        <family val="2"/>
        <scheme val="minor"/>
      </rPr>
      <t>2</t>
    </r>
  </si>
  <si>
    <r>
      <t>PROVISÕES (46)</t>
    </r>
    <r>
      <rPr>
        <b/>
        <vertAlign val="superscript"/>
        <sz val="11"/>
        <color theme="1"/>
        <rFont val="Calibri"/>
        <family val="2"/>
        <scheme val="minor"/>
      </rPr>
      <t>2</t>
    </r>
  </si>
  <si>
    <r>
      <t>PARCELA MITIGADA (64)</t>
    </r>
    <r>
      <rPr>
        <b/>
        <vertAlign val="superscript"/>
        <sz val="11"/>
        <color theme="1"/>
        <rFont val="Calibri"/>
        <family val="2"/>
        <scheme val="minor"/>
      </rPr>
      <t>2</t>
    </r>
  </si>
  <si>
    <r>
      <t xml:space="preserve"> COMPENSAÇÃO (65)</t>
    </r>
    <r>
      <rPr>
        <b/>
        <vertAlign val="superscript"/>
        <sz val="11"/>
        <color theme="1"/>
        <rFont val="Calibri"/>
        <family val="2"/>
        <scheme val="minor"/>
      </rPr>
      <t>2</t>
    </r>
  </si>
  <si>
    <r>
      <t>TIPO EXPOSIÇÃO (66)</t>
    </r>
    <r>
      <rPr>
        <b/>
        <vertAlign val="superscript"/>
        <sz val="11"/>
        <color theme="1"/>
        <rFont val="Calibri"/>
        <family val="2"/>
        <scheme val="minor"/>
      </rPr>
      <t>2</t>
    </r>
  </si>
  <si>
    <r>
      <t>CARTEIRA (67)</t>
    </r>
    <r>
      <rPr>
        <b/>
        <vertAlign val="superscript"/>
        <sz val="11"/>
        <color theme="1"/>
        <rFont val="Calibri"/>
        <family val="2"/>
        <scheme val="minor"/>
      </rPr>
      <t>2</t>
    </r>
  </si>
  <si>
    <r>
      <t>LOCAL REGISTRO (62)</t>
    </r>
    <r>
      <rPr>
        <b/>
        <vertAlign val="superscript"/>
        <sz val="11"/>
        <color theme="1"/>
        <rFont val="Calibri"/>
        <family val="2"/>
        <scheme val="minor"/>
      </rPr>
      <t>2</t>
    </r>
  </si>
  <si>
    <r>
      <t>INTERNO /EXTERNO (68)</t>
    </r>
    <r>
      <rPr>
        <b/>
        <vertAlign val="superscript"/>
        <sz val="11"/>
        <color theme="1"/>
        <rFont val="Calibri"/>
        <family val="2"/>
        <scheme val="minor"/>
      </rPr>
      <t>2</t>
    </r>
  </si>
  <si>
    <r>
      <t>CONTRAPARTE SUJEITA OU NÃO AO LIMITE ALTERNATIVO (87)</t>
    </r>
    <r>
      <rPr>
        <b/>
        <vertAlign val="superscript"/>
        <sz val="11"/>
        <color theme="1"/>
        <rFont val="Calibri"/>
        <family val="2"/>
        <scheme val="minor"/>
      </rPr>
      <t>2,3</t>
    </r>
  </si>
  <si>
    <r>
      <t>PAÍS (81)</t>
    </r>
    <r>
      <rPr>
        <b/>
        <vertAlign val="superscript"/>
        <sz val="11"/>
        <color theme="1"/>
        <rFont val="Calibri"/>
        <family val="2"/>
        <scheme val="minor"/>
      </rPr>
      <t>2</t>
    </r>
  </si>
  <si>
    <r>
      <t>TIPOEXCLUSÃO (69)</t>
    </r>
    <r>
      <rPr>
        <b/>
        <vertAlign val="superscript"/>
        <sz val="11"/>
        <color theme="1"/>
        <rFont val="Calibri"/>
        <family val="2"/>
        <scheme val="minor"/>
      </rPr>
      <t>2</t>
    </r>
  </si>
  <si>
    <t>VALOR BRUTO DA EXPOSIÇÂO AGREGADA (70)</t>
  </si>
  <si>
    <t>VALOR AGREGADO DOS MITIGADORES UTILIZADOS (71)</t>
  </si>
  <si>
    <t>QUANTIDADE DE CLIENTES AGRUPADOS (72)</t>
  </si>
  <si>
    <t>CNPJ DAS COOPERATIVAS SINGULARES FILIADAS (85)</t>
  </si>
  <si>
    <t>PR NÍVEL I DAS COOPERATIVAS SINGULARES FILIADAS (86)</t>
  </si>
  <si>
    <r>
      <t>VALOR DETALHE</t>
    </r>
    <r>
      <rPr>
        <b/>
        <vertAlign val="superscript"/>
        <sz val="11"/>
        <color theme="1"/>
        <rFont val="Calibri"/>
        <family val="2"/>
        <scheme val="minor"/>
      </rPr>
      <t>2</t>
    </r>
  </si>
  <si>
    <t>Somatório das exposições dos clientes com exposições concentradas</t>
  </si>
  <si>
    <t>200.01</t>
  </si>
  <si>
    <t>Cliente com a 1ª maior exposição</t>
  </si>
  <si>
    <t>200.02</t>
  </si>
  <si>
    <t>Cliente com a 2ª maior exposição</t>
  </si>
  <si>
    <t>200.03</t>
  </si>
  <si>
    <t>Cliente com a 3ª maior exposição</t>
  </si>
  <si>
    <t>200.04</t>
  </si>
  <si>
    <t>Cliente com a 4ª maior exposição</t>
  </si>
  <si>
    <t>200.05</t>
  </si>
  <si>
    <t>Cliente com a 5ª maior exposição</t>
  </si>
  <si>
    <t>200.06</t>
  </si>
  <si>
    <t>Cliente com a 6ª maior exposição</t>
  </si>
  <si>
    <t>200.07</t>
  </si>
  <si>
    <t>Cliente com a 7ª maior exposição</t>
  </si>
  <si>
    <t>200.08</t>
  </si>
  <si>
    <t>Cliente com a 8ª maior exposição</t>
  </si>
  <si>
    <t>200.09</t>
  </si>
  <si>
    <t>Cliente com a 9ª maior exposição</t>
  </si>
  <si>
    <t>200.10</t>
  </si>
  <si>
    <t>Cliente com a 10ª maior exposição</t>
  </si>
  <si>
    <t>200.11</t>
  </si>
  <si>
    <t>Cliente com a 11ª maior exposição</t>
  </si>
  <si>
    <t>200.12</t>
  </si>
  <si>
    <t>Cliente com a 12ª maior exposição</t>
  </si>
  <si>
    <t>200.13</t>
  </si>
  <si>
    <t>Cliente com a 13ª maior exposição</t>
  </si>
  <si>
    <t>200.14</t>
  </si>
  <si>
    <t>Cliente com a 14ª maior exposição</t>
  </si>
  <si>
    <t>200.15</t>
  </si>
  <si>
    <t>Cliente com a 15ª maior exposição</t>
  </si>
  <si>
    <t>200.16</t>
  </si>
  <si>
    <t>Cliente com a 16ª maior exposição</t>
  </si>
  <si>
    <t>200.17</t>
  </si>
  <si>
    <t>Cliente com a 17ª maior exposição</t>
  </si>
  <si>
    <t>200.18</t>
  </si>
  <si>
    <t>Cliente com a 18ª maior exposição</t>
  </si>
  <si>
    <t>200.19</t>
  </si>
  <si>
    <t>Cliente com a 19ª maior exposição</t>
  </si>
  <si>
    <t>200.20</t>
  </si>
  <si>
    <t>Cliente com a 20ª maior exposição</t>
  </si>
  <si>
    <t>200.21</t>
  </si>
  <si>
    <t>Cliente com a 21ª maior exposição</t>
  </si>
  <si>
    <t>200.22</t>
  </si>
  <si>
    <t>Cliente com a 22ª maior exposição</t>
  </si>
  <si>
    <t>200.23</t>
  </si>
  <si>
    <t>Cliente com a 23ª maior exposição</t>
  </si>
  <si>
    <t>200.24</t>
  </si>
  <si>
    <t>Cliente com a 24ª maior exposição</t>
  </si>
  <si>
    <t>200.25</t>
  </si>
  <si>
    <t>Cliente com a 25ª maior exposição</t>
  </si>
  <si>
    <t>200.26</t>
  </si>
  <si>
    <t>Cliente com a 26ª maior exposição</t>
  </si>
  <si>
    <t>200.27</t>
  </si>
  <si>
    <t>Cliente com a 27ª maior exposição</t>
  </si>
  <si>
    <t>200.28</t>
  </si>
  <si>
    <t>Cliente com a 28ª maior exposição</t>
  </si>
  <si>
    <t>200.29</t>
  </si>
  <si>
    <t>Cliente com a 29ª maior exposição</t>
  </si>
  <si>
    <t>200.30</t>
  </si>
  <si>
    <t>Cliente com a 30ª maior exposição</t>
  </si>
  <si>
    <t>200.31</t>
  </si>
  <si>
    <t>Cliente com a 31ª maior exposição</t>
  </si>
  <si>
    <t>200.32</t>
  </si>
  <si>
    <t>Cliente com a 32ª maior exposição</t>
  </si>
  <si>
    <t>200.33</t>
  </si>
  <si>
    <t>Cliente com a 33ª maior exposição</t>
  </si>
  <si>
    <t>200.34</t>
  </si>
  <si>
    <t>Cliente com a 34ª maior exposição</t>
  </si>
  <si>
    <t>200.35</t>
  </si>
  <si>
    <t>Cliente com a 35ª maior exposição</t>
  </si>
  <si>
    <t>200.36</t>
  </si>
  <si>
    <t>Cliente com a 36ª maior exposição</t>
  </si>
  <si>
    <t>200.37</t>
  </si>
  <si>
    <t>Cliente com a 37ª maior exposição</t>
  </si>
  <si>
    <t>200.38</t>
  </si>
  <si>
    <t>Cliente com a 38ª maior exposição</t>
  </si>
  <si>
    <t>200.39</t>
  </si>
  <si>
    <t>Cliente com a 39ª maior exposição</t>
  </si>
  <si>
    <t>200.40</t>
  </si>
  <si>
    <t>Cliente com a 40ª maior exposição</t>
  </si>
  <si>
    <t>200.41</t>
  </si>
  <si>
    <t>Cliente com a 41ª maior exposição</t>
  </si>
  <si>
    <t>200.42</t>
  </si>
  <si>
    <t>Cliente com a 42ª maior exposição</t>
  </si>
  <si>
    <t>200.43</t>
  </si>
  <si>
    <t>Cliente com a 43ª maior exposição</t>
  </si>
  <si>
    <t>200.44</t>
  </si>
  <si>
    <t>Cliente com a 44ª maior exposição</t>
  </si>
  <si>
    <t>200.45</t>
  </si>
  <si>
    <t>Cliente com a 45ª maior exposição</t>
  </si>
  <si>
    <t>200.46</t>
  </si>
  <si>
    <t>Cliente com a 46ª maior exposição</t>
  </si>
  <si>
    <t>200.47</t>
  </si>
  <si>
    <t>Cliente com a 47ª maior exposição</t>
  </si>
  <si>
    <t>200.48</t>
  </si>
  <si>
    <t>Cliente com a 48ª maior exposição</t>
  </si>
  <si>
    <t>200.49</t>
  </si>
  <si>
    <t>Cliente com a 49ª maior exposição</t>
  </si>
  <si>
    <t>200.50</t>
  </si>
  <si>
    <t>Cliente com a 50ª maior exposição</t>
  </si>
  <si>
    <t>200.51</t>
  </si>
  <si>
    <t>Cliente com a 51ª maior exposição</t>
  </si>
  <si>
    <t>200.52</t>
  </si>
  <si>
    <t>Cliente com a 52ª maior exposição</t>
  </si>
  <si>
    <t>200.53</t>
  </si>
  <si>
    <t>Cliente com a 53ª maior exposição</t>
  </si>
  <si>
    <t>200.54</t>
  </si>
  <si>
    <t>Cliente com a 54ª maior exposição</t>
  </si>
  <si>
    <t>200.55</t>
  </si>
  <si>
    <t>Cliente com a 55ª maior exposição</t>
  </si>
  <si>
    <t>200.56</t>
  </si>
  <si>
    <t>Cliente com a 56ª maior exposição</t>
  </si>
  <si>
    <t>200.57</t>
  </si>
  <si>
    <t>Cliente com a 57ª maior exposição</t>
  </si>
  <si>
    <t>200.58</t>
  </si>
  <si>
    <t>Cliente com a 58ª maior exposição</t>
  </si>
  <si>
    <t>200.59</t>
  </si>
  <si>
    <t>Cliente com a 59ª maior exposição</t>
  </si>
  <si>
    <t>200.60</t>
  </si>
  <si>
    <t>Cliente com a 60ª maior exposição</t>
  </si>
  <si>
    <t>200.61</t>
  </si>
  <si>
    <t>Exposições com clientes indeterminados</t>
  </si>
  <si>
    <t>200.70</t>
  </si>
  <si>
    <t>Demais exposições concentradas não detalhadas</t>
  </si>
  <si>
    <t>200.80</t>
  </si>
  <si>
    <t>Exposições concentradas com clientes excepcionalizados</t>
  </si>
  <si>
    <t>200.90</t>
  </si>
  <si>
    <t>PATRIMÔNIO DE REFERÊNCIA NÍVEL I PARA OUTROS LIMITES OPERACIONAIS</t>
  </si>
  <si>
    <t>LIMITE MÁXIMO PARA EXPOSIÇÃO DE CLIENTES</t>
  </si>
  <si>
    <t>LIMITE MÁXIMO PARA EXPOSIÇÕES CONCENTRADAS</t>
  </si>
  <si>
    <t>MARGEM OU INSUFICIÊNCIA PARA O LIMITE DE EXPOSIÇÕES POR CLIENTE</t>
  </si>
  <si>
    <t>MARGEM OU INSUFICIÊNCIA PARA EXPOSIÇÕES CONCENTRADAS</t>
  </si>
  <si>
    <t>SOMA DO PR NÍVEL I DAS COOPERATIVAS FILIADAS VINCULADAS A COOPERATIVA CENTRAL QUE PRESTE CENTRALIZAÇÃO</t>
  </si>
  <si>
    <r>
      <t xml:space="preserve">LIMITE </t>
    </r>
    <r>
      <rPr>
        <sz val="11"/>
        <color theme="1"/>
        <rFont val="Calibri"/>
        <family val="2"/>
      </rPr>
      <t>MÁXIMO ALTERNATIVO PARA EXPOSIÇÃO DE CLIENTES PARA AS COOPERATIVAS CENTRAIS QUE PRESTEM CENTRALIZAÇÃO</t>
    </r>
  </si>
  <si>
    <t>MAIOR EXPOSIÇÃO DA COOPERATIVA CENTRAL QUE NÃO SE ENQUADRA NO ROL DE EXPOSIÇÕES SUJEITAS AO LIMITE ALTERNATIVO</t>
  </si>
  <si>
    <t>MAIOR EXPOSIÇÃO DA COOPERATIVA CENTRAL QUE SE ENQUADRA NO ROL DE EXPOSIÇÕES SUJEITAS AO LIMITE ALTERNATIVO</t>
  </si>
  <si>
    <t>MARGEM OU INSUFICIÊNCIA PARA O LIMITE DE EXPOSIÇÕES POR CLIENTE PARA COOPERATIVAS CENTRAIS QUE PRESTEM CENTRALIZAÇÃO</t>
  </si>
  <si>
    <t>1 - Campos múltiplos opcionais, somente cabe preechimento da TAG, se o cliente for grupo econômico, caso em que 2 ou mais registros por conta/cliente são esperados</t>
  </si>
  <si>
    <t>2 - Campos múltiplos obrigatórios</t>
  </si>
  <si>
    <t>3 - Esse elemento só deve ser utilizado por cooperativas centrais que prestem serviço de centralização e utilizem a opção de calcular um limite alternativo para LEC</t>
  </si>
  <si>
    <t>Nome</t>
  </si>
  <si>
    <t>Data da Maior Exposição (Elemento 76)</t>
  </si>
  <si>
    <t>Limite Máximo para Total de Operações Compromissadas</t>
  </si>
  <si>
    <t>=30*DLO[109]</t>
  </si>
  <si>
    <t>Limite Máximo para Operações Compromissadas com Títulos Privados</t>
  </si>
  <si>
    <t>=5*DLO[109]</t>
  </si>
  <si>
    <t>Máxima Exposição Mensal em Operações Compromissadas</t>
  </si>
  <si>
    <t>AAAAMMDD</t>
  </si>
  <si>
    <t>192.01</t>
  </si>
  <si>
    <t>192.02</t>
  </si>
  <si>
    <t>192.03</t>
  </si>
  <si>
    <t>192.04</t>
  </si>
  <si>
    <t>Compra com Compromisso de Revenda – Títulos Privados - Incluído no Limite</t>
  </si>
  <si>
    <t>Venda com Compromisso de Recompra – Títulos Privados - Incluído no Limite</t>
  </si>
  <si>
    <t>192.11</t>
  </si>
  <si>
    <t>192.12</t>
  </si>
  <si>
    <t>192.13</t>
  </si>
  <si>
    <t>192.14</t>
  </si>
  <si>
    <t>Compra com Compromisso de Revenda – Títulos Privados - Fora do  Limite</t>
  </si>
  <si>
    <t>Venda com Compromisso de Recompra – Títulos Privados - Fora do Limite</t>
  </si>
  <si>
    <t>Máxima Exposição Mensal em Operações Compromissadas com Títulos Privados</t>
  </si>
  <si>
    <t>193.01</t>
  </si>
  <si>
    <t>193.02</t>
  </si>
  <si>
    <t>193.11</t>
  </si>
  <si>
    <t>193.12</t>
  </si>
  <si>
    <t>Margem do Limites de Total de Operações Compromissadas</t>
  </si>
  <si>
    <t xml:space="preserve">Margem do Limites de Operações Compromissadas com Títulos Privados </t>
  </si>
  <si>
    <t>Compra com Compromisso de Revenda – Setor Público - Incluído no Limite</t>
  </si>
  <si>
    <t>Venda com Compromisso de Recompra – Setor Público - Incluído no Limite</t>
  </si>
  <si>
    <t>Compra com Compromisso de Revenda – Setor Público - Fora do Limite</t>
  </si>
  <si>
    <t>Venda com Compromisso de Recompra – Setor Público - Fora do Limite</t>
  </si>
  <si>
    <t>MODELO DE CÁLCULO DO LIMITE DE REALIZAÇÃO DE OPERAÇÕES COMPROMISSADAS (LOC)</t>
  </si>
  <si>
    <t>959 =MÍNIMO(0;SE((101-957-958)&gt;(910+940+933+934+890);0; 101 -957 -958 - 910 – 940 – 890 - 933 – 934))</t>
  </si>
  <si>
    <t>Estas informações serão exigidas a partir da data-base Junho de 2019</t>
  </si>
  <si>
    <t>=SOMA(E10:E13)</t>
  </si>
  <si>
    <t>=E19+E20</t>
  </si>
  <si>
    <t>=E7-E9</t>
  </si>
  <si>
    <t>=E8-E18</t>
  </si>
  <si>
    <t>530.30</t>
  </si>
  <si>
    <t>530.30.01</t>
  </si>
  <si>
    <t>530.30.02</t>
  </si>
  <si>
    <t>Operações com Instrumentos Financeiros Derivativos por Meio da Abordagem SA-CCR</t>
  </si>
  <si>
    <t>Valor de Reposição Calculado de Acordo com a Abordagem SA-CCR</t>
  </si>
  <si>
    <t>Ganho Potencial Futuro Calculado de Acordo com a Abordagem SA-CCR</t>
  </si>
  <si>
    <t>RISCO DE CRÉDITO DA CONTRAPARTE – COMPRA COM COMPROMISSO DE REVENDA – CONTA AUXILIAR</t>
  </si>
  <si>
    <t>145.03.06</t>
  </si>
  <si>
    <t>Conta apenas informativa, não é considerada na apuração do saldo da conta 145.03.</t>
  </si>
  <si>
    <t>620.10</t>
  </si>
  <si>
    <t>Garantias a Viger</t>
  </si>
  <si>
    <r>
      <t xml:space="preserve">REDUTOR LIMITADOR </t>
    </r>
    <r>
      <rPr>
        <b/>
        <vertAlign val="superscript"/>
        <sz val="10"/>
        <rFont val="Calibri"/>
        <family val="2"/>
        <scheme val="minor"/>
      </rPr>
      <t xml:space="preserve">(1) </t>
    </r>
    <r>
      <rPr>
        <b/>
        <sz val="10"/>
        <rFont val="Calibri"/>
        <family val="2"/>
        <scheme val="minor"/>
      </rPr>
      <t xml:space="preserve"> Elemento 3</t>
    </r>
  </si>
  <si>
    <t>FORMA DE DETENÇÃO DE INSTRUMENTOS ELEGÍVEIS A CAPITAL - ELEMENTO 9</t>
  </si>
  <si>
    <r>
      <t>VALOR BASE</t>
    </r>
    <r>
      <rPr>
        <b/>
        <vertAlign val="superscript"/>
        <sz val="10"/>
        <rFont val="Calibri"/>
        <family val="2"/>
        <scheme val="minor"/>
      </rPr>
      <t xml:space="preserve">(1)       </t>
    </r>
    <r>
      <rPr>
        <b/>
        <sz val="10"/>
        <rFont val="Calibri"/>
        <family val="2"/>
        <scheme val="minor"/>
      </rPr>
      <t>Elemento 2</t>
    </r>
  </si>
  <si>
    <t>111.91.02.01</t>
  </si>
  <si>
    <t>111.91.02.90</t>
  </si>
  <si>
    <t>Ações em Tesouraria e Outros Instrumentos de Emissão Própria - Valores Brutos</t>
  </si>
  <si>
    <t>Ações em Tesouraria e Outros Instrumentos de Emissão Própria - Posição Vendida</t>
  </si>
  <si>
    <t>111.91.02 = 111.91.02.01 - 111.91.02.90</t>
  </si>
  <si>
    <t>111.92.12 = 111.92.12.01 + 111.92.12.02</t>
  </si>
  <si>
    <t>111.92.14</t>
  </si>
  <si>
    <t>Aquisições Recíprocas de Instrumentos de Capital Principal</t>
  </si>
  <si>
    <t>Prudencial IV - Investimentos Não Significativos</t>
  </si>
  <si>
    <t>Total de investimentos Não Significativos em assemelhadas</t>
  </si>
  <si>
    <t>Investimentos Não Significativos em Assemelhadas - Posição Vendida</t>
  </si>
  <si>
    <t>Investimentos Nâo Significativos em Assemelhadas - Brutos de Compensação</t>
  </si>
  <si>
    <t>Limite não Dedutível para Investimentos não Significativos em Assemelhadas e em Instituições Financeiras</t>
  </si>
  <si>
    <t>Total de Investimentos não Significativos em Instituições Financeiras - Posição Líquida</t>
  </si>
  <si>
    <t>Total de Investimentos não Significativos em Instituições Financeiras - Posição Vendida</t>
  </si>
  <si>
    <t>Total de Investimentos não Significativos em Instituições Financeiras - Posição Bruta</t>
  </si>
  <si>
    <t>111.93.04</t>
  </si>
  <si>
    <t>111.93.04 = 111.93.04.01 - 111.93.04.90</t>
  </si>
  <si>
    <t>111.93.04.01</t>
  </si>
  <si>
    <t>Total de Investimentos não Significativos em Instituições Financeiras - Posição Bruta - Capital Complementar</t>
  </si>
  <si>
    <t>111.93.04.90</t>
  </si>
  <si>
    <t>Investimentos não Significativos em Instituições Financeiras - Posição Vendida - Capital Complementar</t>
  </si>
  <si>
    <t>111.93.05</t>
  </si>
  <si>
    <t>Total de Investimentos não Significativos em Instituições Financeiras - Posição Líquida - Capital Complementar</t>
  </si>
  <si>
    <t>Total de Investimentos não Significativos em Instituições Financeiras - Posição Bruta - Capital de Nível II</t>
  </si>
  <si>
    <t>Investimentos não Significativos em Instituições Financeiras - Posição Vendida - Capital de Nível II</t>
  </si>
  <si>
    <t>111.93.05.01</t>
  </si>
  <si>
    <t>111.93.05.90</t>
  </si>
  <si>
    <t>111.93.05 = 111.93.05.01 - 111.93.05.90</t>
  </si>
  <si>
    <t>111.93.06</t>
  </si>
  <si>
    <t>111.93.06.01</t>
  </si>
  <si>
    <t>111.93.06.90</t>
  </si>
  <si>
    <t>111.93.06 = 111.93.06.01 - 111.93.06.90</t>
  </si>
  <si>
    <t>Total de Investimentos não Significativos em Instituições Financeiras - Posição Líquida - Capital de Nível II</t>
  </si>
  <si>
    <t>Total de Investimentos não Significativos em Instituições Financeiras - Posição Líquida - Outros Instrumentos</t>
  </si>
  <si>
    <t>Total de Investimentos não Significativos em Instituições Financeiras - Posição Bruta - Outros Instrumentos</t>
  </si>
  <si>
    <t>Investimentos não Significativos em Instituições Financeiras - Posição Vendida - Outros Instrumentos</t>
  </si>
  <si>
    <t>Ajustes Prudenciais - Investimentos Significativos e Créditos Tributários</t>
  </si>
  <si>
    <t>111.94 = 111.94.06+111.94.07+111.94.08</t>
  </si>
  <si>
    <t>111.94.06</t>
  </si>
  <si>
    <t>Ajuste Prudencial - Investimentos Significativos em Assemelhadas</t>
  </si>
  <si>
    <t>111.94.06.01</t>
  </si>
  <si>
    <t>111.94.06.01.01</t>
  </si>
  <si>
    <t>Total de Investimentos Significativos em Assemelhadas - Posição Líquida</t>
  </si>
  <si>
    <t>Investimentos Significativos em Assemelhadas - Brutos de Compensação</t>
  </si>
  <si>
    <t>111.94.06.01.01.90</t>
  </si>
  <si>
    <t>Investimentos Significativos em Assemelhadas - Posição Vendida</t>
  </si>
  <si>
    <t>111.94.06.02</t>
  </si>
  <si>
    <t>Ajuste Prudencial - Investimentos Significativos em Assemelhadas - Efeito Conjugado - 15% CP</t>
  </si>
  <si>
    <t>111.94.06.03</t>
  </si>
  <si>
    <t>Valor dos Investimentos em Assemelhadas não Deduzido</t>
  </si>
  <si>
    <t>111.94.07</t>
  </si>
  <si>
    <t>Ajuste Prudencial - Investimentos Significativos em Instituições Financeiras</t>
  </si>
  <si>
    <t>111.94.07.01</t>
  </si>
  <si>
    <t>111.94.07.01.01</t>
  </si>
  <si>
    <t>Total de Investimentos Significativos em Instituições Financeiras - Posição Líquida</t>
  </si>
  <si>
    <t>111.94.07.01.01.01</t>
  </si>
  <si>
    <t>Investimentos Significativos em Instituições Financeiras - Brutos de Compensação</t>
  </si>
  <si>
    <t>111.94.07.01.01.90</t>
  </si>
  <si>
    <t>Investimentos Significativos em Instituições Financeiras - Posição Vendida</t>
  </si>
  <si>
    <t>111.94.07.02</t>
  </si>
  <si>
    <t>Ajuste Prudencial - Investimentos Significativos em Instituições Financeiras - Efeito Conjugado - 15% CP</t>
  </si>
  <si>
    <t>111.94.07.03</t>
  </si>
  <si>
    <t>Investimentos em Instituições Financeiras não Deduzido</t>
  </si>
  <si>
    <t>111.94.08</t>
  </si>
  <si>
    <t>Ajuste Prudencial - Créditos Tributários de Diferença Temporária</t>
  </si>
  <si>
    <t>111.94.08.01</t>
  </si>
  <si>
    <t>111.94.08.02</t>
  </si>
  <si>
    <t>Ajuste Prudencial - Créditos Tributários de Diferença Temporária - Efeito Conjugado - 15% CP</t>
  </si>
  <si>
    <t>111.94.08.03</t>
  </si>
  <si>
    <t>Valor dos Créditos Tributários de Diferença Temporária Não Deduzido</t>
  </si>
  <si>
    <t>111.94.09.01</t>
  </si>
  <si>
    <t>Auxiliar - Ajuste Complementar Conjugado Decorrente do Limite de 15% do Capital Principal</t>
  </si>
  <si>
    <t>111.94.09.02</t>
  </si>
  <si>
    <t>111.94.09.03</t>
  </si>
  <si>
    <t>111.94.09.04</t>
  </si>
  <si>
    <t>111.94.09.05</t>
  </si>
  <si>
    <t>111.94.10</t>
  </si>
  <si>
    <t>111.94.10.01</t>
  </si>
  <si>
    <t>111.94.10.90</t>
  </si>
  <si>
    <t>111.94.10.90.01</t>
  </si>
  <si>
    <t>111.94.10.90.90</t>
  </si>
  <si>
    <t>111.94.10.90.91</t>
  </si>
  <si>
    <t>Obrigações Fiscais Diferidas Decorrentes de Ativos Atuariais Relacionados a Fundos de Pensão de Benefício Definido</t>
  </si>
  <si>
    <t>111.94.10.90.92</t>
  </si>
  <si>
    <t>Obrigações Fiscais Diferidas Não Compensáveis por Autoridade Relevante em Cada País</t>
  </si>
  <si>
    <t>111.94.10.90.93</t>
  </si>
  <si>
    <t>111.94.06 = 111.94.06.01 + 111.94.06.02</t>
  </si>
  <si>
    <t>111.94.06.01 = 111.94.06.01.01/(111.94.06.01.01 + 111.94.07.01.01) * 111.94.09.04</t>
  </si>
  <si>
    <t>111.94.06.01.01.01</t>
  </si>
  <si>
    <t>O saldo desta conta é limitado ao saldo da conta 111.94.06.01.01.01.</t>
  </si>
  <si>
    <t>111.94.06.02 = 111.94.09.01*(111.94.06.01.01-111.94.06.01) /111.94.09.03</t>
  </si>
  <si>
    <t>111.94.06.03 = 111.94.06.01.01 - 111.94.06</t>
  </si>
  <si>
    <t>111.94.07 = 111.94.07.01 + 111.94.07.02</t>
  </si>
  <si>
    <t>111.94.07.01 = 111.94.07.01.01 / (111.94.06.01.01+111.94.07.01.01) *111.94.09.04</t>
  </si>
  <si>
    <t>111.94.07.01.01 = 111.94.07.01.01.01 - 111.94.07.01.01.90</t>
  </si>
  <si>
    <t>111.94.07.02 = 111.94.09.01*(111.94.07.01.01-111.94.07.01) /111.94.09.03</t>
  </si>
  <si>
    <t>111.94.07.03 = 111.94.07.01.01 - 111.94.07</t>
  </si>
  <si>
    <t>111.94.08 = 111.94.08.01 + 111.94.08.02</t>
  </si>
  <si>
    <t>111.94.08.02 = 111.94.09.01*(111.94.10-111.94.08.01) /111.94.09.03</t>
  </si>
  <si>
    <t>111.94.08.03 = 111.94.10 - 111.94.08</t>
  </si>
  <si>
    <t>111.94.09.02 = 111.94.06.01 + 111.94.07.01 . 111.94.08.01</t>
  </si>
  <si>
    <t>111.94.09.03 = 111.94.06.01.01 + 111.94.07.01.01 + 111.94.10 - 111.94.06.01 - 111.94.07.01 - 111.94.08.01</t>
  </si>
  <si>
    <t>111.94.10.90 = 111.94.10.90.01 - 111.94.10.90.90 - 111.94.10.90.91 - 111.94.10.90.92 - 111.94.10.90.93</t>
  </si>
  <si>
    <t>Ajuste Prudencial - Invesstimentos Não Significativos - Capital Complementar</t>
  </si>
  <si>
    <t>112.93.06</t>
  </si>
  <si>
    <t>112.93.07</t>
  </si>
  <si>
    <t>Ajuste Prudencial - Invesstimentos Significativos - Capital Complementar - Posição Líquida</t>
  </si>
  <si>
    <t>112.93.07 = 112.93.07.01 - 112.93.07.90</t>
  </si>
  <si>
    <t>112.93.07.01</t>
  </si>
  <si>
    <t>Ajuste Prudencial - Invesstimentos Significativos - Capital Complementar - Posição Bruta de Compensação</t>
  </si>
  <si>
    <t>112.93.07.90</t>
  </si>
  <si>
    <t>Ajuste Prudencial - Invesstimentos Significativos - Capital Complementar - Posição Vendida</t>
  </si>
  <si>
    <t>112.93.08</t>
  </si>
  <si>
    <t>Aquisições Recíprocas de Instrumentos de Capital Complementar</t>
  </si>
  <si>
    <t>120.92.07</t>
  </si>
  <si>
    <t>Ajuste Prudencial - Investimentos Não Significativos - Nível II ou Outros Instrumentos.</t>
  </si>
  <si>
    <t>120.92.08</t>
  </si>
  <si>
    <t>Ajuste Prudencial - Investimentos Significativos - Nível II - Posição Líquida</t>
  </si>
  <si>
    <t>120.92.08.01</t>
  </si>
  <si>
    <t>Ajuste Prudencial - Investimentos Significativos - Nível II - Brutos de Compensação</t>
  </si>
  <si>
    <t>120.92.08.90</t>
  </si>
  <si>
    <t>120.92.09</t>
  </si>
  <si>
    <t>Ajuste Prudencial - Investimentos Significativos - Outros Instrumentos</t>
  </si>
  <si>
    <t>120.92.09.01</t>
  </si>
  <si>
    <t>Ajuste Prudencial - Investimentos Significativos - Outros Instrumentos - Posição Bruta de Compensação</t>
  </si>
  <si>
    <t>120.92.09.90</t>
  </si>
  <si>
    <t>Ajuste Prudencial - Investimentos Significativos - Outros Instrumentos - Posição Vendida</t>
  </si>
  <si>
    <t>120.92.10</t>
  </si>
  <si>
    <t>Aquisições Recíprocas de instrumentos de Nìvel II</t>
  </si>
  <si>
    <t>120.92 = 120.92.07 + 120.92.08 + 120.92.09 + 120.92.10 - 120.92.05</t>
  </si>
  <si>
    <t>120.92.07 = Máximo(0;(111.93.01 + 111.93.03 + 111.93.04 + 111.93.05 + 111.93.06 - 0,1 * 111.93.02.01) * (111.93.05 + 111.93.06) / (111.93.01 + 111.93.03 + 111.93.04 + 111.93.05 + 111.93.06))</t>
  </si>
  <si>
    <t>120.92.08 = 120.92.08.01 - 120.92.08.90</t>
  </si>
  <si>
    <t>120.92.09 = 120.92.09.01 - 120.92.09.90</t>
  </si>
  <si>
    <t>Máximo(0;(111.93.01 + 111.93.03 + 111.93.04 + 111.93.05 + 111.93.06 - 0,1 * 111.93.02.01) * (111.93.01 + 111.93.03) / (111.93.01 + 111.93.03 + 111.93.04 + 111.93.05 + 111.93.06)</t>
  </si>
  <si>
    <t>111.94.06.01.01 = Máximo(0;(111.94.06.01.01.01 - 111.94.06.01.01.90))</t>
  </si>
  <si>
    <t>111.94.10 = Máximo(0;111.94.10.01 - 111.94.10.90)</t>
  </si>
  <si>
    <t>112.93.06 = Máximo(0; (111.93.01 + 111.93.03 + 111.93.04 + 111.93.05 + 111.93.06 - 0,1 * 111.93.02.01) * (111.93.04) / (111.93.01 + 111.93.03 + 111.93.04 + 111.93.05 + 111.93.06))</t>
  </si>
  <si>
    <t>120.01.03 = MÍNIMO(120.01.03.01 e 120.01.03.02)</t>
  </si>
  <si>
    <t>120.02 = Mínimo(120.02.01;120.02.02)</t>
  </si>
  <si>
    <t>111.95</t>
  </si>
  <si>
    <t>142.06.04</t>
  </si>
  <si>
    <t>111.94.08.01 = Máximo (0;111.94.10 - (0,10 * 111.94.09.05))</t>
  </si>
  <si>
    <t>111.94.09.04 = MÁX(0;(111.94.06.01.01 + 111.94.07.01.01) – (0,10 * 111.94.09.05))).</t>
  </si>
  <si>
    <t>112 = 112.01 – 112.90 – 112.91 – 112.93</t>
  </si>
  <si>
    <t>112.93.05 =MÁXIMO(0;112.93.06 + 112.93.07 + 112.93.08 + 112.93.09 - 112.93.05.01)</t>
  </si>
  <si>
    <t>112.93.05.01 = 112.01 - 112.90 - 112.91</t>
  </si>
  <si>
    <t>120.92.05 = MÁXIMO(0;120.92.07 + 120.02.08 + 120.02.09 + 120.92.10 - 120.92.05.01</t>
  </si>
  <si>
    <t>112.93.09</t>
  </si>
  <si>
    <t>112.93 = 112.93.06 + 112.93.07 + 112.93.08 + 112.93.09 - 112.93.05</t>
  </si>
  <si>
    <t>PARCELA DAS OPERAÇÕES DE CRÉDITO ABRANGIDAS PELOs PROGRAMAs EMERGENCIAIS DE SUPORTE A EMPREGOS E DE ACESSO AO CRÉDITO</t>
  </si>
  <si>
    <t>142.06 = 142.06.01 - 142.06.02 - 142.06.03 - 142.06.04</t>
  </si>
  <si>
    <t>111.94.10.99</t>
  </si>
  <si>
    <t>Créditos Tributários Ddecorrentes de Diferenças Temporárias que não Ddependem de Geração Futura de Lucros ou Receitas para Realização</t>
  </si>
  <si>
    <t>111.94.09.01 = Mínimo (111.94.09.03; Máximo(0;(111.94.09.03 - 0,15 * (111.94.09.05 - 111.94.06.01 - 111.94.07.01 - 111.94.08.01)) / 0,85))</t>
  </si>
  <si>
    <t>172.03</t>
  </si>
  <si>
    <t xml:space="preserve">Demais Operações com Caracterísitcas de Crédito </t>
  </si>
  <si>
    <t>=SE(F12=9;E12;0)</t>
  </si>
  <si>
    <t>=H10+H11+H12</t>
  </si>
  <si>
    <t>Exposições líquidas que seriam relevantes na ausência de exclusão, mitigação ou compensação</t>
  </si>
  <si>
    <t>112.90 = 112.90.01 + 112.90.03</t>
  </si>
  <si>
    <t>120.01 = 120.01.01 + 120.01.03</t>
  </si>
  <si>
    <t>120.90 = 120.90.01 + 120.90.03</t>
  </si>
  <si>
    <t>111.09</t>
  </si>
  <si>
    <t>Ajustes Positivos ao Valor de Mercado de Derivativos Registrados no Passivo</t>
  </si>
  <si>
    <t>111 = 111.01 + 111.02 + 111.03 + 111.04 + 111.05 + 111.06 + 111.07 + 111.08 + 111.09 - 111.91 - 111.92 - 111.93 - 111.94 - 111.95</t>
  </si>
  <si>
    <t>111.93.02.01 = Máximo(0;(111.01 + 111.02 + 111.03 + 111.04 + 111.05 + 111.06 + 111.07 + 111.08 + 111.09 - 111.91 - 111.92)</t>
  </si>
  <si>
    <t>111.94.09.05 = Máximo(0;111.01 + 1111.02 + 111.03 + 111.04 + 111.05 + 111.06 + 111.07 + 111.08 + 111.09 - 111.91 - 111.92 - 111.93)</t>
  </si>
  <si>
    <t>111.91.09</t>
  </si>
  <si>
    <t>Ajustes Negativos ao Valor de Mercado de Derivativos Rregistrados no Passivo</t>
  </si>
  <si>
    <t>111.91 = 111.91.01 + 111.91.02 + 111.91.03 + 111.91.04 + 111.91.05 + 111.91.06 + 111.91.07 + 111.91.08 + 111.91.09</t>
  </si>
  <si>
    <t>Ajuste Prudencial VIII - Créditos Tributários de Prejuízo Fiscal e Relacionados à CSLL</t>
  </si>
  <si>
    <t>Total de Créditos Tributários de Prejuízo Fiscal e Relacionados à CSLL</t>
  </si>
  <si>
    <t>Autorizados em Conformidade com a Resolução CMN 4.955</t>
  </si>
  <si>
    <t>Instrumentos Elegíveis Autorizados em Conformidade com a Resolução CMN 4.955</t>
  </si>
  <si>
    <t>111.92 = 111.92.01 + 111.92.02 + 111.92.03 + 111.92.04 + 111.92.06 + 111.92.09 + 111.92.10 + 111.92.11 + 111.92.12 + 111.92.14</t>
  </si>
  <si>
    <t>111.92.06 = MÁXIMO(0;(111.92.06.01.01.01 - 111.92.06.01.01.90) + 111.92.06.03.02)</t>
  </si>
  <si>
    <t>111.94.10.90.93 = 111.92.06.01.01.90</t>
  </si>
  <si>
    <t>Aplicam-se os percentuais da tabela 005 - art. 29</t>
  </si>
  <si>
    <t>102 = 100 - 107</t>
  </si>
  <si>
    <t>160 = 160.01 - 160.02 - 160.03 - 160.08</t>
  </si>
  <si>
    <t>=D12-D13-D14-D15</t>
  </si>
  <si>
    <t>=D8-D9</t>
  </si>
  <si>
    <t>160.08.01</t>
  </si>
  <si>
    <t>160.08.90</t>
  </si>
  <si>
    <t>Total dos Ajustes Prudenciais Deduzidos do PR Regristrados no Ativo Permanente</t>
  </si>
  <si>
    <t>Ajustes Prudenciais Relativos a Itens Patrimoniais já Deduzidos</t>
  </si>
  <si>
    <t>Investimentos em Cooperativas Centrais e Bancos Cooperativos</t>
  </si>
  <si>
    <t>=D16-D17</t>
  </si>
  <si>
    <t>160.08 = 160.08.01 - 160.08.90</t>
  </si>
  <si>
    <t>d</t>
  </si>
  <si>
    <t>Auxiliar - Soma dos Valores Deduzidos Excedentes a 10% da Conta 111.94.09.05</t>
  </si>
  <si>
    <t>Auxiliar - Soma dos Valores não Deduzidos Inferiores a 10% da Conta 111.94.09.05</t>
  </si>
  <si>
    <t xml:space="preserve">Auxiliar - Total de  Deduções de Investimentos em Assemelhadas e  Instituições Financeiras Relativamente aos 10% da Conta 111.94.09.05 </t>
  </si>
  <si>
    <t>Capital Principal Antes dos Ajustes das Contas 111.94 e 111.95</t>
  </si>
  <si>
    <t>Ajuste Prudencial - Créditos Tributários de Diferença Temporária - Excedente a 10% da conta 111.94.09.05</t>
  </si>
  <si>
    <t>Ajuste Prudencial - Investimentos Significativos em Instituições Financeiras - Excedente a 10% da conta 111.94.09.05</t>
  </si>
  <si>
    <t>Ajuste Prudencial - Investimentos Significativos em Assemelhadas - Escedente a 10% da conta 111.94.09.05</t>
  </si>
  <si>
    <t>Capital Principal Ajustado Antes dos Ajustes das Contas 111.93, 111.94 e 111.95</t>
  </si>
  <si>
    <t>Ajuste Prudencial – Participação de não Controladores em Subsidiárias não Autorizadas Pelo BCB</t>
  </si>
  <si>
    <t>Ajuste Prudencial - Diferença a Menor - Modelo Interno IRB</t>
  </si>
  <si>
    <t>Ajuste Prudencial - Participação no Exterior ou Não IF sem Acesso BC</t>
  </si>
  <si>
    <t>112.93.09=120.92.05</t>
  </si>
  <si>
    <t>Ajuste Prudencial XV – Itens Considerados Exposição Segundo Resolução BCB 229/2022</t>
  </si>
  <si>
    <r>
      <t xml:space="preserve">Ajuste Prudencial XV – Itens </t>
    </r>
    <r>
      <rPr>
        <b/>
        <u/>
        <sz val="10"/>
        <color theme="1"/>
        <rFont val="Calibri"/>
        <family val="2"/>
        <scheme val="minor"/>
      </rPr>
      <t>não</t>
    </r>
    <r>
      <rPr>
        <sz val="10"/>
        <color theme="1"/>
        <rFont val="Calibri"/>
        <family val="2"/>
        <scheme val="minor"/>
      </rPr>
      <t xml:space="preserve"> Considerados Exposição Segundo Resolução BCB 229/2022</t>
    </r>
  </si>
  <si>
    <t>Depósitos Bancários e Outras Disponibilidades</t>
  </si>
  <si>
    <t>Derivativos Financeiro, Inclusive Contrato de Câmbio - Valor de Reposição - Ativo</t>
  </si>
  <si>
    <t>Derivativos Financeiros, Inclusive Contrato de Câmbio - Ganho Potencial Futuro</t>
  </si>
  <si>
    <t>Estruturas de Securitização Tradicional, não Tratado como Fundo de Investimento</t>
  </si>
  <si>
    <t>Estruturas de Securitização Tratadas como Fundos de Investimento.</t>
  </si>
  <si>
    <t>RELAÇÕES INTERFINANCEIRAS E OPERAÇÕES DE INTERDEPENDÊNCIAS</t>
  </si>
  <si>
    <t>540.08</t>
  </si>
  <si>
    <t>Operações de Interdependências</t>
  </si>
  <si>
    <t>OUTROS DIREITOS, VALORES E BENS</t>
  </si>
  <si>
    <t>Demais Direitos e Outros e Valores e Bens</t>
  </si>
  <si>
    <t>PERMANENTE E PARTICIPAÇÕES</t>
  </si>
  <si>
    <t>Ativo Permanente E Demais Participações</t>
  </si>
  <si>
    <t>530.24</t>
  </si>
  <si>
    <t>Estrutura de Securitização Sintética no Qual a Instituição Atua como Transferidora de Risco</t>
  </si>
  <si>
    <t>530.25</t>
  </si>
  <si>
    <t>Apoio Implícito em Processos de Securitização</t>
  </si>
  <si>
    <t>530.40</t>
  </si>
  <si>
    <t>530.41</t>
  </si>
  <si>
    <t>530.42</t>
  </si>
  <si>
    <t>530.43</t>
  </si>
  <si>
    <t>530.44</t>
  </si>
  <si>
    <t>530.50</t>
  </si>
  <si>
    <t>530.51</t>
  </si>
  <si>
    <t>Valor de Reposição de Operações com Instrumentos Derivativos de Crédito para Exposições Decorrentes de Transferência de Risco</t>
  </si>
  <si>
    <t>Ganho Potencial Futuro de Operações com Instrumentos Derivativos de Crédito para Exposições Decorrentes de Transferência de Risco</t>
  </si>
  <si>
    <t>Derivativo de Crédito paa Exposições Decorrentes de Recepção de Risco - Tratamento Geral</t>
  </si>
  <si>
    <t>Derivativo de Crédito - Recepção de Risco - Referenciado a mais de de uma Entidade - Porteção Acionada por Qualquer Evento de Crédito</t>
  </si>
  <si>
    <t>Derivativo de Crédito - Recepção de Risco Referenciado a mais de uma Entidade - Porteção Integralmente Acionada por mais de um Evento de Crédito</t>
  </si>
  <si>
    <t>Cotas de Fundos de Investimento com Exposições Identificadas</t>
  </si>
  <si>
    <t>Cotas de Fundos de Investimento com Exposições Inferidas e Demais</t>
  </si>
  <si>
    <t>550.20</t>
  </si>
  <si>
    <t>550.21</t>
  </si>
  <si>
    <t>550.30</t>
  </si>
  <si>
    <t>Exposições Garantidas por Imóveis</t>
  </si>
  <si>
    <t>Exposições Vinculadas a Imóveis</t>
  </si>
  <si>
    <t>Financiamentos Especializados</t>
  </si>
  <si>
    <t>590.11</t>
  </si>
  <si>
    <t>Participações Significativas em Instituições Financeira e Assemelhadas</t>
  </si>
  <si>
    <t>590.12</t>
  </si>
  <si>
    <t>Participações Não Significativas em Instituições Financeira e Assemelhas</t>
  </si>
  <si>
    <t>RWASP</t>
  </si>
  <si>
    <t>RWASP - MOE</t>
  </si>
  <si>
    <t>RWASP - ADQ</t>
  </si>
  <si>
    <t>RWASP - PISP</t>
  </si>
  <si>
    <r>
      <t>ALAVCANGEM</t>
    </r>
    <r>
      <rPr>
        <b/>
        <vertAlign val="superscript"/>
        <sz val="10"/>
        <rFont val="Calibri"/>
        <family val="2"/>
        <scheme val="minor"/>
      </rPr>
      <t>(1)</t>
    </r>
  </si>
  <si>
    <t>861</t>
  </si>
  <si>
    <t>862</t>
  </si>
  <si>
    <t>•     SE AUTORIZADO A USAR MODELO INTERNO:
=MÁXIMO(F39+F50;S1*((F5;F9;F12;F17;F22;F27;F30))+F37+F38)
•     SE NÃO AUTORIZADO A USAR MODELO INTERNO:
=SOMA(F5;F9;F12;F17;F22;F27;F30;F37;F38)</t>
  </si>
  <si>
    <t>•     Se autorizado a usar modelo interno:
=MÁXIMO(865+866;S1*(SOMA(800;810;820;830;840;850;860))+861+862)
•     Se não autorizado a utilizar modelo interno:
=SOMA(800;810;820;830;840;850;860;861;862)
ONDE S1 É O FATOR DE TRANSIÇÃO PARA MODELO INTERNO, 0,9 NO PRIMEIRO ANO E 0,8 NOS DEMAIS ANOS DE USO DE MODELO INTERNO</t>
  </si>
  <si>
    <t>=D44+D45+D46+D47+D48+D49-D42</t>
  </si>
  <si>
    <t>=D41+D42+D48+D49-D39</t>
  </si>
  <si>
    <t>Ajuste Prudencial XV – Itens Considerados Exposição Segundo Res. BCB 229/2022</t>
  </si>
  <si>
    <r>
      <t xml:space="preserve">Ajuste Prudencial XV – Itens </t>
    </r>
    <r>
      <rPr>
        <b/>
        <u/>
        <sz val="10"/>
        <color theme="1"/>
        <rFont val="Calibri"/>
        <family val="2"/>
        <scheme val="minor"/>
      </rPr>
      <t>não</t>
    </r>
    <r>
      <rPr>
        <sz val="10"/>
        <color theme="1"/>
        <rFont val="Calibri"/>
        <family val="2"/>
        <scheme val="minor"/>
      </rPr>
      <t xml:space="preserve"> Considerados Exposição Segundo Res. BCB 229/2022 </t>
    </r>
  </si>
  <si>
    <t>Instituições em Início de Atividade ou que não possua os três períodos anuais completos</t>
  </si>
  <si>
    <t xml:space="preserve"> = 870.01</t>
  </si>
  <si>
    <t xml:space="preserve">Fundos constitucionais Autorizados a compor o nível II </t>
  </si>
  <si>
    <t xml:space="preserve">Fundos constitucionais Autorizados a compor o nível II – valor atual </t>
  </si>
  <si>
    <t>Fundos constitucionais Autorizados a compor o nível II até 30/06/2018  – valor em 30/06/2018 - com limitador</t>
  </si>
  <si>
    <t xml:space="preserve">SALDO </t>
  </si>
  <si>
    <t>750</t>
  </si>
  <si>
    <t>750.01</t>
  </si>
  <si>
    <t>750.02</t>
  </si>
  <si>
    <t>750.03</t>
  </si>
  <si>
    <t>N6</t>
  </si>
  <si>
    <t xml:space="preserve">Garantias a Viger </t>
  </si>
  <si>
    <t>890 = 891</t>
  </si>
  <si>
    <t>Vide escalonamento do fator 1/D na instrução de preenchimento.</t>
  </si>
  <si>
    <t>ELEMENTO 91</t>
  </si>
  <si>
    <t>730</t>
  </si>
  <si>
    <t>730.20</t>
  </si>
  <si>
    <t>730.10</t>
  </si>
  <si>
    <t>ACRÉSCIMO AO RWA PARA RISCO DE CRÉDITO APURADO SEGUNDO MODELO INTERNO</t>
  </si>
  <si>
    <t xml:space="preserve">RWA MODELO INTERNO IRB </t>
  </si>
  <si>
    <t xml:space="preserve">RWA POR METODOLOGIA PADRONIZADA (RWACPAD) DAS EXPOSIÇÕES IRB </t>
  </si>
  <si>
    <t>Máximo(730.10;72,5%*730.20)</t>
  </si>
  <si>
    <t>775</t>
  </si>
  <si>
    <t>780</t>
  </si>
  <si>
    <t>DIFERENÇA A MENOR NO RWA EM FUNÇÃO DE RECLASSIFICAÇÃO DE CARTEIRA DE OPERAÇÕES NO MÊS</t>
  </si>
  <si>
    <t>DIFERENÇA A MENOR NO RWA EM FUNÇÃO DE RECLASSIFICAÇÃO DE CARTEIRA DE OPERAÇÕES MANTIDAS EXCLUSIVE NO MÊS</t>
  </si>
  <si>
    <t>=MÁXIMO(0;C25+D25-F25-H25)</t>
  </si>
  <si>
    <t>=MÁXIMO(0;C26+D26-F26-H26)</t>
  </si>
  <si>
    <t>=MÁXIMO(0;C27+D27-F27-H27)</t>
  </si>
  <si>
    <t>T-2            (ex: julho/06 - jun/07)</t>
  </si>
  <si>
    <t>T-1            (ex: julho/07 - jun/08)</t>
  </si>
  <si>
    <t>=L24/Fator_F</t>
  </si>
  <si>
    <t>=L34/Fator_F</t>
  </si>
  <si>
    <t>=L74/Fator_F</t>
  </si>
  <si>
    <t>=((L25+L26+L27)*0,15)/MÁXIMO(1;CONT.SE(L25:L27;"&gt;0"))</t>
  </si>
  <si>
    <t>=MÉDIA(MÁXIMO(0;0,12*(L35+L42+L43)+0,15*(L36+L41)+0,18*(L38+L39+L40));MÁXIMO(0;0,12*(L46+L53+L54)+0,15*(L47+L52)+0,18*(L49+L50+L51));MÁXIMO(0;0,12*(L57+L64+L65)+0,15*(L58+L63)+0,18*(L60+L61+L62)))</t>
  </si>
  <si>
    <t>=0,035*(I35)</t>
  </si>
  <si>
    <t>=0,035*(I36+J36)</t>
  </si>
  <si>
    <t>=C37+D37-F37-H37</t>
  </si>
  <si>
    <t>=C38+D38-F38-H38</t>
  </si>
  <si>
    <t>=C39+D39-F39-H39</t>
  </si>
  <si>
    <t>=C40+D40-F40-H40</t>
  </si>
  <si>
    <t>=C41+D41-F41-H41</t>
  </si>
  <si>
    <t>=C42+D42-F42-H42</t>
  </si>
  <si>
    <t>=C43+D43-F43-H43</t>
  </si>
  <si>
    <t>=0,035*(I46)</t>
  </si>
  <si>
    <t>=0,035*(I47+J47)</t>
  </si>
  <si>
    <t>=C48+D48-F48-H48</t>
  </si>
  <si>
    <t>=C49+D49-F49-H49</t>
  </si>
  <si>
    <t>=C50+D50-F50-H50</t>
  </si>
  <si>
    <t>=C51+D51-F51-H51</t>
  </si>
  <si>
    <t>=C52+D52-F52-H52</t>
  </si>
  <si>
    <t>=C53+D53-F53-H53</t>
  </si>
  <si>
    <t>=C54+D54-F54-H54</t>
  </si>
  <si>
    <t>=0,035*(I57)</t>
  </si>
  <si>
    <t>=0,035*(I58+J58)</t>
  </si>
  <si>
    <t>=C59+D59-F59-H59</t>
  </si>
  <si>
    <t>=C60+D60-F60-H60</t>
  </si>
  <si>
    <t>=C61+D61-F61-H61</t>
  </si>
  <si>
    <t>=C62+D62-F62-H62</t>
  </si>
  <si>
    <t>=C63+D63-F63-H63</t>
  </si>
  <si>
    <t>=C64+D64-F64-H64</t>
  </si>
  <si>
    <t>=C65+D65-F65-H65</t>
  </si>
  <si>
    <t>T-3             (ex: julho/05 - jun/06)</t>
  </si>
  <si>
    <t>=MÉDIA(MÁXIMO(0;0,15*L75+0,18*L77);MÁXIMO(0;0,15*L80+0,18*L82);MÁXIMO(0;0,15*L85+0,18*L87))</t>
  </si>
  <si>
    <t>=0,035*(I75+J75)</t>
  </si>
  <si>
    <t>=C76+D76-F76-H76</t>
  </si>
  <si>
    <t>=C77+D77-F77-H77</t>
  </si>
  <si>
    <t>=0,035*(I80+J80</t>
  </si>
  <si>
    <t>=C81+D81-F81-H81</t>
  </si>
  <si>
    <t>=C82+D82-F82-H82</t>
  </si>
  <si>
    <t>=0,035*(I85+J85</t>
  </si>
  <si>
    <t>=C86+D86-F86-H86</t>
  </si>
  <si>
    <t>=C87+D87-F87-H87</t>
  </si>
  <si>
    <t xml:space="preserve"> =0,1*('RWA-LIMITE '!D11+'RWA-LIMITE '!D14)</t>
  </si>
  <si>
    <t>870.01 = 10% * (SALDO(700)+SALDO(770))</t>
  </si>
  <si>
    <t>900 = 700 +  750 + 770 + 775 + 780 + 870</t>
  </si>
  <si>
    <t>570.15</t>
  </si>
  <si>
    <t>Precatórios e Direitos de Crédito Expedidos Contra a União, DF, Estados e Municípios</t>
  </si>
  <si>
    <t>Precatórios ou Direitos Creditórios</t>
  </si>
  <si>
    <t>862.10</t>
  </si>
  <si>
    <t>VALOR DO CAPITAL PARA O COMPONENTE DRC NSEC</t>
  </si>
  <si>
    <t>862.10.01</t>
  </si>
  <si>
    <t>862.10.02</t>
  </si>
  <si>
    <t>862.10.03</t>
  </si>
  <si>
    <t>862.20</t>
  </si>
  <si>
    <t>862.30</t>
  </si>
  <si>
    <t>Valor do capital para a categoria de que trata o Inc. II do art. 8º da Res. BCB 313/2023 (governos centrais e respectivos bancos centrais, organismos multilateriass e EMD)</t>
  </si>
  <si>
    <t>Valor do capital para a categoria de que trata o Inc. I do art. 8º da Res. BCB 313/2023 (pessoas jurídicas de direito privado)</t>
  </si>
  <si>
    <t>Valor do capital para a categoria de que trata o Inc. III do art. 8º da Res. BCB 313/2023 (governos regionais e autoridades locais)</t>
  </si>
  <si>
    <t>Valor do capital para o compenente DRC SEC</t>
  </si>
  <si>
    <t>Valor do capital para o componente DRC CTP</t>
  </si>
  <si>
    <t>Instituições dos segmentos S1 a S3.</t>
  </si>
  <si>
    <t>ELEMENTO 92</t>
  </si>
  <si>
    <t>ELEMENTO 93</t>
  </si>
  <si>
    <t>ELEMENTO 94</t>
  </si>
  <si>
    <t>ELEMENTO 95</t>
  </si>
  <si>
    <t>ELEMENTO 96</t>
  </si>
  <si>
    <t>ELEMENTO 97</t>
  </si>
  <si>
    <t>ELEMENTO 98</t>
  </si>
  <si>
    <t>730.10.10</t>
  </si>
  <si>
    <t>RWA MODELO INTERNO IRB - ABORDAGEM</t>
  </si>
  <si>
    <t>RWACIRB</t>
  </si>
  <si>
    <t>RWADRC</t>
  </si>
  <si>
    <t>APURAÇÃO DO RWACIRB</t>
  </si>
  <si>
    <t>idTítulo</t>
  </si>
  <si>
    <t>localEmissor</t>
  </si>
  <si>
    <t>codigoEmissor</t>
  </si>
  <si>
    <t>idRegistradora</t>
  </si>
  <si>
    <t>contaDLO</t>
  </si>
  <si>
    <t>contaCosif</t>
  </si>
  <si>
    <t>saldoCapital</t>
  </si>
  <si>
    <t>tipClausula</t>
  </si>
  <si>
    <t>Detalhamento dos Instrumentos de Capital</t>
  </si>
  <si>
    <t>&lt;documentoDLO&gt;</t>
  </si>
  <si>
    <t>....</t>
  </si>
  <si>
    <t xml:space="preserve">  &lt;/contas&gt;</t>
  </si>
  <si>
    <t>&lt;InstrumentosCapital&gt;</t>
  </si>
  <si>
    <t>&lt;instrumentoCapital.../&gt;</t>
  </si>
  <si>
    <t>&lt;InstrumentosCapital/&gt;</t>
  </si>
  <si>
    <t>&lt;/documentoDLO&gt;</t>
  </si>
  <si>
    <t>XML</t>
  </si>
  <si>
    <t>&lt;instrumentoCapital idTitulo="xx1" localEmissor="01" codigoEmissor="99999999" idRegistradora="01" contaDLO="120.01.01" contaCosif="49999999" saldoCapital="1050.00" saldoContabil="1100.00" tipoClausula ="01"/&gt;</t>
  </si>
  <si>
    <t>saldoContabil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</si>
</sst>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Times New Roman"/>
      <family val="2"/>
    </font>
    <font>
      <sz val="10"/>
      <color theme="1"/>
      <name val="Times New Roman"/>
      <family val="2"/>
    </font>
    <font>
      <u/>
      <sz val="10"/>
      <color indexed="12"/>
      <name val="Arial"/>
      <family val="2"/>
    </font>
    <font>
      <sz val="10"/>
      <name val="Arial"/>
      <family val="2"/>
    </font>
    <font>
      <b/>
      <sz val="10"/>
      <name val="Arial"/>
      <family val="2"/>
    </font>
    <font>
      <b/>
      <sz val="14"/>
      <name val="Arial"/>
      <family val="2"/>
    </font>
    <font>
      <sz val="8"/>
      <name val="Arial"/>
      <family val="2"/>
    </font>
    <font>
      <b/>
      <sz val="12"/>
      <name val="Arial"/>
      <family val="2"/>
    </font>
    <font>
      <sz val="12"/>
      <name val="Arial"/>
      <family val="2"/>
    </font>
    <font>
      <b/>
      <vertAlign val="subscript"/>
      <sz val="10"/>
      <color indexed="12"/>
      <name val="Arial"/>
      <family val="2"/>
    </font>
    <font>
      <vertAlign val="subscript"/>
      <sz val="10"/>
      <color indexed="12"/>
      <name val="Calibri"/>
      <family val="2"/>
    </font>
    <font>
      <sz val="8"/>
      <name val="Wingdings 2"/>
      <family val="1"/>
      <charset val="2"/>
    </font>
    <font>
      <sz val="10"/>
      <color indexed="8"/>
      <name val="Calibri"/>
      <family val="2"/>
    </font>
    <font>
      <b/>
      <vertAlign val="subscript"/>
      <sz val="12"/>
      <name val="Arial"/>
      <family val="2"/>
    </font>
    <font>
      <vertAlign val="subscript"/>
      <sz val="10"/>
      <color indexed="8"/>
      <name val="Calibri"/>
      <family val="2"/>
    </font>
    <font>
      <b/>
      <vertAlign val="subscript"/>
      <sz val="10"/>
      <color indexed="12"/>
      <name val="Calibri"/>
      <family val="2"/>
    </font>
    <font>
      <sz val="10"/>
      <color theme="1"/>
      <name val="Times New Roman"/>
      <family val="2"/>
    </font>
    <font>
      <sz val="10"/>
      <name val="Calibri"/>
      <family val="2"/>
      <scheme val="minor"/>
    </font>
    <font>
      <b/>
      <sz val="10"/>
      <color indexed="12"/>
      <name val="Calibri"/>
      <family val="2"/>
      <scheme val="minor"/>
    </font>
    <font>
      <sz val="10"/>
      <color indexed="12"/>
      <name val="Calibri"/>
      <family val="2"/>
      <scheme val="minor"/>
    </font>
    <font>
      <sz val="10"/>
      <color indexed="8"/>
      <name val="Calibri"/>
      <family val="2"/>
      <scheme val="minor"/>
    </font>
    <font>
      <b/>
      <sz val="10"/>
      <name val="Calibri"/>
      <family val="2"/>
      <scheme val="minor"/>
    </font>
    <font>
      <b/>
      <sz val="16"/>
      <name val="Calibri"/>
      <family val="2"/>
      <scheme val="minor"/>
    </font>
    <font>
      <b/>
      <sz val="10"/>
      <color rgb="FF0000FF"/>
      <name val="Calibri"/>
      <family val="2"/>
      <scheme val="minor"/>
    </font>
    <font>
      <b/>
      <sz val="10"/>
      <color theme="1"/>
      <name val="Calibri"/>
      <family val="2"/>
      <scheme val="minor"/>
    </font>
    <font>
      <sz val="10"/>
      <color theme="1"/>
      <name val="Calibri"/>
      <family val="2"/>
      <scheme val="minor"/>
    </font>
    <font>
      <b/>
      <vertAlign val="superscript"/>
      <sz val="10"/>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sz val="11"/>
      <name val="Calibri"/>
      <family val="2"/>
      <scheme val="minor"/>
    </font>
    <font>
      <b/>
      <sz val="11"/>
      <name val="Calibri"/>
      <family val="2"/>
      <scheme val="minor"/>
    </font>
    <font>
      <sz val="11"/>
      <color rgb="FF0000FF"/>
      <name val="Calibri"/>
      <family val="2"/>
      <scheme val="minor"/>
    </font>
    <font>
      <b/>
      <sz val="11"/>
      <color rgb="FF0000FF"/>
      <name val="Calibri"/>
      <family val="2"/>
      <scheme val="minor"/>
    </font>
    <font>
      <sz val="10"/>
      <color rgb="FF0000FF"/>
      <name val="Calibri"/>
      <family val="2"/>
      <scheme val="minor"/>
    </font>
    <font>
      <sz val="10"/>
      <name val="Calibri"/>
      <family val="2"/>
    </font>
    <font>
      <b/>
      <sz val="12"/>
      <color theme="1"/>
      <name val="Calibri"/>
      <family val="2"/>
      <scheme val="minor"/>
    </font>
    <font>
      <b/>
      <i/>
      <sz val="12"/>
      <color theme="1"/>
      <name val="Calibri"/>
      <family val="2"/>
      <scheme val="minor"/>
    </font>
    <font>
      <sz val="12"/>
      <color theme="1"/>
      <name val="Calibri"/>
      <family val="2"/>
      <scheme val="minor"/>
    </font>
    <font>
      <b/>
      <sz val="12"/>
      <color theme="4" tint="-0.249977111117893"/>
      <name val="Calibri"/>
      <family val="2"/>
      <scheme val="minor"/>
    </font>
    <font>
      <b/>
      <sz val="10"/>
      <color theme="1"/>
      <name val="Arial"/>
      <family val="2"/>
    </font>
    <font>
      <sz val="11"/>
      <color theme="1"/>
      <name val="Arial"/>
      <family val="2"/>
    </font>
    <font>
      <b/>
      <sz val="11"/>
      <color theme="1"/>
      <name val="Arial"/>
      <family val="2"/>
    </font>
    <font>
      <b/>
      <u/>
      <sz val="10"/>
      <name val="Calibri"/>
      <family val="2"/>
      <scheme val="minor"/>
    </font>
    <font>
      <b/>
      <u/>
      <sz val="10"/>
      <color theme="1"/>
      <name val="Calibri"/>
      <family val="2"/>
      <scheme val="minor"/>
    </font>
    <font>
      <b/>
      <sz val="11"/>
      <name val="Calibri"/>
      <family val="2"/>
    </font>
    <font>
      <b/>
      <sz val="10"/>
      <name val="Calibri"/>
      <family val="2"/>
    </font>
    <font>
      <sz val="10"/>
      <color theme="1"/>
      <name val="Calibri"/>
      <family val="2"/>
    </font>
    <font>
      <b/>
      <vertAlign val="superscript"/>
      <sz val="11"/>
      <color theme="1"/>
      <name val="Calibri"/>
      <family val="2"/>
      <scheme val="minor"/>
    </font>
    <font>
      <i/>
      <sz val="10"/>
      <color theme="1"/>
      <name val="Calibri"/>
      <family val="2"/>
    </font>
    <font>
      <strike/>
      <sz val="11"/>
      <color rgb="FFFF0000"/>
      <name val="Calibri"/>
      <family val="2"/>
      <scheme val="minor"/>
    </font>
    <font>
      <sz val="11"/>
      <color theme="1"/>
      <name val="Calibri"/>
      <family val="2"/>
    </font>
    <font>
      <sz val="8"/>
      <color theme="1"/>
      <name val="Calibri"/>
      <family val="2"/>
      <scheme val="minor"/>
    </font>
    <font>
      <b/>
      <i/>
      <sz val="10"/>
      <color rgb="FFFF0000"/>
      <name val="Arial"/>
      <family val="2"/>
    </font>
    <font>
      <sz val="8"/>
      <name val="Arial"/>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lightUp">
        <bgColor theme="4" tint="0.59999389629810485"/>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39997558519241921"/>
        <bgColor indexed="64"/>
      </patternFill>
    </fill>
    <fill>
      <patternFill patternType="gray125">
        <fgColor theme="1" tint="0.34998626667073579"/>
        <bgColor theme="9" tint="0.79998168889431442"/>
      </patternFill>
    </fill>
    <fill>
      <patternFill patternType="gray0625">
        <fgColor theme="1" tint="0.34998626667073579"/>
        <bgColor theme="9" tint="0.79995117038483843"/>
      </patternFill>
    </fill>
    <fill>
      <patternFill patternType="solid">
        <fgColor theme="0" tint="-4.9989318521683403E-2"/>
        <bgColor indexed="64"/>
      </patternFill>
    </fill>
    <fill>
      <patternFill patternType="lightUp">
        <bgColor theme="0"/>
      </patternFill>
    </fill>
    <fill>
      <patternFill patternType="solid">
        <fgColor theme="9" tint="0.39997558519241921"/>
        <bgColor indexed="64"/>
      </patternFill>
    </fill>
    <fill>
      <patternFill patternType="solid">
        <fgColor rgb="FFDDDDE9"/>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FF99"/>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FFFF00"/>
        <bgColor indexed="64"/>
      </patternFill>
    </fill>
  </fills>
  <borders count="93">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diagonal/>
    </border>
    <border>
      <left/>
      <right/>
      <top/>
      <bottom style="medium">
        <color indexed="64"/>
      </bottom>
      <diagonal/>
    </border>
    <border>
      <left style="thin">
        <color indexed="64"/>
      </left>
      <right/>
      <top/>
      <bottom/>
      <diagonal/>
    </border>
    <border>
      <left/>
      <right style="thin">
        <color indexed="64"/>
      </right>
      <top style="thin">
        <color indexed="64"/>
      </top>
      <bottom/>
      <diagonal/>
    </border>
    <border>
      <left style="thin">
        <color indexed="64"/>
      </left>
      <right style="double">
        <color indexed="64"/>
      </right>
      <top style="thin">
        <color indexed="64"/>
      </top>
      <bottom style="thin">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double">
        <color indexed="64"/>
      </right>
      <top/>
      <bottom style="double">
        <color indexed="64"/>
      </bottom>
      <diagonal/>
    </border>
    <border>
      <left style="double">
        <color indexed="64"/>
      </left>
      <right style="double">
        <color indexed="64"/>
      </right>
      <top/>
      <bottom style="double">
        <color indexed="64"/>
      </bottom>
      <diagonal/>
    </border>
    <border>
      <left style="double">
        <color indexed="64"/>
      </left>
      <right style="medium">
        <color indexed="64"/>
      </right>
      <top/>
      <bottom style="double">
        <color indexed="64"/>
      </bottom>
      <diagonal/>
    </border>
    <border>
      <left style="medium">
        <color indexed="64"/>
      </left>
      <right style="double">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double">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
      <left style="double">
        <color indexed="64"/>
      </left>
      <right/>
      <top style="double">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s>
  <cellStyleXfs count="33">
    <xf numFmtId="0" fontId="0" fillId="0" borderId="0"/>
    <xf numFmtId="0" fontId="15" fillId="0" borderId="0" applyNumberFormat="0" applyFill="0" applyBorder="0" applyAlignment="0" applyProtection="0">
      <alignment vertical="top"/>
      <protection locked="0"/>
    </xf>
    <xf numFmtId="0" fontId="16" fillId="0" borderId="0"/>
    <xf numFmtId="0" fontId="29" fillId="0" borderId="0"/>
    <xf numFmtId="0" fontId="29" fillId="0" borderId="0"/>
    <xf numFmtId="0" fontId="16" fillId="0" borderId="0"/>
    <xf numFmtId="0" fontId="29" fillId="0" borderId="0"/>
    <xf numFmtId="0" fontId="14" fillId="0" borderId="0"/>
    <xf numFmtId="43" fontId="14" fillId="0" borderId="0" applyFont="0" applyFill="0" applyBorder="0" applyAlignment="0" applyProtection="0"/>
    <xf numFmtId="0" fontId="16" fillId="0" borderId="0"/>
    <xf numFmtId="0" fontId="14" fillId="0" borderId="0"/>
    <xf numFmtId="0" fontId="14" fillId="0" borderId="0"/>
    <xf numFmtId="0" fontId="14" fillId="0" borderId="0"/>
    <xf numFmtId="9" fontId="14"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2" fillId="0" borderId="0"/>
    <xf numFmtId="0" fontId="13" fillId="0" borderId="0"/>
    <xf numFmtId="0" fontId="11" fillId="0" borderId="0"/>
    <xf numFmtId="0" fontId="10" fillId="0" borderId="0"/>
    <xf numFmtId="0" fontId="10" fillId="0" borderId="0"/>
    <xf numFmtId="0" fontId="10" fillId="0" borderId="0"/>
    <xf numFmtId="0" fontId="9" fillId="0" borderId="0"/>
    <xf numFmtId="0" fontId="8" fillId="0" borderId="0"/>
    <xf numFmtId="9" fontId="8" fillId="0" borderId="0" applyFont="0" applyFill="0" applyBorder="0" applyAlignment="0" applyProtection="0"/>
    <xf numFmtId="0" fontId="7" fillId="0" borderId="0"/>
  </cellStyleXfs>
  <cellXfs count="942">
    <xf numFmtId="0" fontId="0" fillId="0" borderId="0" xfId="0"/>
    <xf numFmtId="0" fontId="16" fillId="2" borderId="1" xfId="0" applyFont="1" applyFill="1" applyBorder="1" applyAlignment="1">
      <alignment horizontal="center"/>
    </xf>
    <xf numFmtId="0" fontId="0" fillId="3" borderId="0" xfId="0" applyFill="1"/>
    <xf numFmtId="0" fontId="18" fillId="3" borderId="0" xfId="0" applyFont="1" applyFill="1"/>
    <xf numFmtId="0" fontId="15" fillId="3" borderId="0" xfId="1" applyFill="1" applyAlignment="1" applyProtection="1"/>
    <xf numFmtId="0" fontId="16" fillId="3" borderId="0" xfId="0" applyFont="1" applyFill="1"/>
    <xf numFmtId="0" fontId="17" fillId="3" borderId="0" xfId="1" applyFont="1" applyFill="1" applyAlignment="1" applyProtection="1"/>
    <xf numFmtId="0" fontId="16" fillId="3" borderId="2" xfId="0" applyFont="1" applyFill="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2" xfId="0" quotePrefix="1" applyBorder="1" applyAlignment="1">
      <alignment horizontal="center"/>
    </xf>
    <xf numFmtId="0" fontId="19" fillId="3" borderId="0" xfId="0" applyFont="1" applyFill="1" applyAlignment="1">
      <alignment horizontal="left"/>
    </xf>
    <xf numFmtId="0" fontId="16" fillId="3" borderId="0" xfId="0" applyFont="1" applyFill="1" applyAlignment="1">
      <alignment horizontal="center" vertical="center" textRotation="90" wrapText="1"/>
    </xf>
    <xf numFmtId="0" fontId="0" fillId="2" borderId="2" xfId="0" quotePrefix="1" applyFill="1" applyBorder="1" applyAlignment="1">
      <alignment horizontal="center"/>
    </xf>
    <xf numFmtId="0" fontId="0" fillId="2" borderId="1" xfId="0" quotePrefix="1" applyFill="1" applyBorder="1" applyAlignment="1">
      <alignment horizontal="center"/>
    </xf>
    <xf numFmtId="0" fontId="16" fillId="2" borderId="4" xfId="0" applyFont="1" applyFill="1" applyBorder="1" applyAlignment="1">
      <alignment horizontal="center"/>
    </xf>
    <xf numFmtId="0" fontId="16" fillId="2" borderId="5" xfId="0" applyFont="1" applyFill="1" applyBorder="1" applyAlignment="1">
      <alignment horizontal="center"/>
    </xf>
    <xf numFmtId="0" fontId="16" fillId="0" borderId="2" xfId="0" applyFont="1" applyBorder="1" applyAlignment="1">
      <alignment horizontal="center"/>
    </xf>
    <xf numFmtId="0" fontId="0" fillId="4" borderId="2" xfId="0" applyFill="1" applyBorder="1"/>
    <xf numFmtId="0" fontId="0" fillId="4" borderId="1" xfId="0" applyFill="1" applyBorder="1"/>
    <xf numFmtId="0" fontId="0" fillId="4" borderId="6" xfId="0" applyFill="1" applyBorder="1"/>
    <xf numFmtId="0" fontId="19" fillId="5" borderId="7" xfId="0" applyFont="1" applyFill="1" applyBorder="1" applyAlignment="1">
      <alignment horizontal="center" vertical="center" textRotation="90" wrapText="1"/>
    </xf>
    <xf numFmtId="0" fontId="19" fillId="5" borderId="8" xfId="0" applyFont="1" applyFill="1" applyBorder="1" applyAlignment="1">
      <alignment horizontal="center" vertical="center" textRotation="90" wrapText="1"/>
    </xf>
    <xf numFmtId="0" fontId="19" fillId="5" borderId="12" xfId="0" applyFont="1" applyFill="1" applyBorder="1" applyAlignment="1">
      <alignment horizontal="left"/>
    </xf>
    <xf numFmtId="0" fontId="19" fillId="5" borderId="13" xfId="0" applyFont="1" applyFill="1" applyBorder="1" applyAlignment="1">
      <alignment horizontal="left"/>
    </xf>
    <xf numFmtId="0" fontId="19" fillId="5" borderId="15" xfId="0" applyFont="1" applyFill="1" applyBorder="1" applyAlignment="1">
      <alignment horizontal="left"/>
    </xf>
    <xf numFmtId="0" fontId="19" fillId="5" borderId="17" xfId="0" applyFont="1" applyFill="1" applyBorder="1" applyAlignment="1">
      <alignment horizontal="center" vertical="center" textRotation="90" wrapText="1"/>
    </xf>
    <xf numFmtId="0" fontId="19" fillId="5" borderId="18" xfId="0" applyFont="1" applyFill="1" applyBorder="1" applyAlignment="1">
      <alignment horizontal="left"/>
    </xf>
    <xf numFmtId="0" fontId="0" fillId="4" borderId="3" xfId="0" applyFill="1" applyBorder="1"/>
    <xf numFmtId="0" fontId="0" fillId="0" borderId="19" xfId="0" applyBorder="1" applyAlignment="1">
      <alignment horizontal="center"/>
    </xf>
    <xf numFmtId="0" fontId="0" fillId="0" borderId="20" xfId="0" applyBorder="1" applyAlignment="1">
      <alignment horizontal="center"/>
    </xf>
    <xf numFmtId="0" fontId="0" fillId="0" borderId="20" xfId="0" quotePrefix="1" applyBorder="1" applyAlignment="1">
      <alignment horizontal="center"/>
    </xf>
    <xf numFmtId="0" fontId="0" fillId="4" borderId="20" xfId="0" applyFill="1" applyBorder="1"/>
    <xf numFmtId="0" fontId="0" fillId="4" borderId="21" xfId="0" applyFill="1" applyBorder="1"/>
    <xf numFmtId="0" fontId="0" fillId="4" borderId="22" xfId="0" applyFill="1" applyBorder="1"/>
    <xf numFmtId="0" fontId="0" fillId="4" borderId="23" xfId="0" applyFill="1" applyBorder="1"/>
    <xf numFmtId="0" fontId="0" fillId="4" borderId="25" xfId="0" applyFill="1" applyBorder="1"/>
    <xf numFmtId="0" fontId="0" fillId="4" borderId="19" xfId="0" applyFill="1" applyBorder="1"/>
    <xf numFmtId="0" fontId="0" fillId="4" borderId="26" xfId="0" applyFill="1" applyBorder="1"/>
    <xf numFmtId="0" fontId="0" fillId="4" borderId="27" xfId="0" applyFill="1" applyBorder="1"/>
    <xf numFmtId="0" fontId="0" fillId="3" borderId="0" xfId="0" applyFill="1" applyAlignment="1">
      <alignment horizontal="center"/>
    </xf>
    <xf numFmtId="0" fontId="19" fillId="5" borderId="29" xfId="0" applyFont="1" applyFill="1" applyBorder="1" applyAlignment="1">
      <alignment horizontal="left"/>
    </xf>
    <xf numFmtId="0" fontId="30" fillId="0" borderId="0" xfId="0" applyFont="1"/>
    <xf numFmtId="0" fontId="31" fillId="3" borderId="2" xfId="0" applyFont="1" applyFill="1" applyBorder="1" applyAlignment="1">
      <alignment vertical="top" wrapText="1"/>
    </xf>
    <xf numFmtId="0" fontId="30" fillId="5" borderId="40" xfId="0" applyFont="1" applyFill="1" applyBorder="1" applyAlignment="1">
      <alignment horizontal="left" vertical="center" wrapText="1"/>
    </xf>
    <xf numFmtId="0" fontId="30" fillId="5" borderId="28" xfId="0" applyFont="1" applyFill="1" applyBorder="1"/>
    <xf numFmtId="0" fontId="30" fillId="5" borderId="28" xfId="0" applyFont="1" applyFill="1" applyBorder="1" applyAlignment="1">
      <alignment vertical="top" wrapText="1"/>
    </xf>
    <xf numFmtId="0" fontId="32" fillId="3" borderId="2" xfId="0" applyFont="1" applyFill="1" applyBorder="1" applyAlignment="1">
      <alignment vertical="top" wrapText="1"/>
    </xf>
    <xf numFmtId="0" fontId="33" fillId="3" borderId="2" xfId="0" applyFont="1" applyFill="1" applyBorder="1" applyAlignment="1">
      <alignment vertical="top" wrapText="1"/>
    </xf>
    <xf numFmtId="0" fontId="31" fillId="3" borderId="20" xfId="0" applyFont="1" applyFill="1" applyBorder="1" applyAlignment="1">
      <alignment vertical="top" wrapText="1"/>
    </xf>
    <xf numFmtId="0" fontId="30" fillId="5" borderId="29" xfId="0" applyFont="1" applyFill="1" applyBorder="1" applyAlignment="1">
      <alignment vertical="top" wrapText="1"/>
    </xf>
    <xf numFmtId="0" fontId="33" fillId="3" borderId="33" xfId="0" applyFont="1" applyFill="1" applyBorder="1" applyAlignment="1">
      <alignment vertical="top" wrapText="1"/>
    </xf>
    <xf numFmtId="0" fontId="32" fillId="3" borderId="33" xfId="0" quotePrefix="1" applyFont="1" applyFill="1" applyBorder="1" applyAlignment="1">
      <alignment vertical="top" wrapText="1"/>
    </xf>
    <xf numFmtId="0" fontId="21" fillId="3" borderId="0" xfId="0" applyFont="1" applyFill="1"/>
    <xf numFmtId="0" fontId="21" fillId="3" borderId="0" xfId="0" applyFont="1" applyFill="1" applyAlignment="1">
      <alignment horizontal="center"/>
    </xf>
    <xf numFmtId="0" fontId="30" fillId="3" borderId="0" xfId="0" applyFont="1" applyFill="1"/>
    <xf numFmtId="0" fontId="0" fillId="3" borderId="0" xfId="0" applyFill="1" applyAlignment="1">
      <alignment horizontal="left"/>
    </xf>
    <xf numFmtId="49" fontId="34" fillId="5" borderId="1" xfId="0" applyNumberFormat="1" applyFont="1" applyFill="1" applyBorder="1" applyAlignment="1">
      <alignment horizontal="left" vertical="top"/>
    </xf>
    <xf numFmtId="49" fontId="30" fillId="5" borderId="1" xfId="0" applyNumberFormat="1" applyFont="1" applyFill="1" applyBorder="1" applyAlignment="1">
      <alignment horizontal="left" vertical="top" wrapText="1"/>
    </xf>
    <xf numFmtId="49" fontId="34" fillId="5" borderId="1" xfId="0" applyNumberFormat="1" applyFont="1" applyFill="1" applyBorder="1" applyAlignment="1">
      <alignment horizontal="left" vertical="top" wrapText="1"/>
    </xf>
    <xf numFmtId="0" fontId="33" fillId="3" borderId="20" xfId="0" applyFont="1" applyFill="1" applyBorder="1" applyAlignment="1">
      <alignment vertical="top" wrapText="1"/>
    </xf>
    <xf numFmtId="0" fontId="31" fillId="3" borderId="5" xfId="0" applyFont="1" applyFill="1" applyBorder="1" applyAlignment="1">
      <alignment vertical="top" wrapText="1"/>
    </xf>
    <xf numFmtId="0" fontId="30" fillId="3" borderId="0" xfId="0" applyFont="1" applyFill="1" applyAlignment="1">
      <alignment horizontal="center"/>
    </xf>
    <xf numFmtId="0" fontId="34" fillId="3" borderId="0" xfId="0" applyFont="1" applyFill="1" applyAlignment="1">
      <alignment horizontal="left"/>
    </xf>
    <xf numFmtId="49" fontId="30" fillId="0" borderId="3" xfId="0" applyNumberFormat="1" applyFont="1" applyBorder="1" applyAlignment="1">
      <alignment vertical="center"/>
    </xf>
    <xf numFmtId="0" fontId="30" fillId="2" borderId="0" xfId="0" applyFont="1" applyFill="1"/>
    <xf numFmtId="0" fontId="31" fillId="3" borderId="2" xfId="0" applyFont="1" applyFill="1" applyBorder="1" applyAlignment="1">
      <alignment horizontal="justify"/>
    </xf>
    <xf numFmtId="0" fontId="30" fillId="3" borderId="2" xfId="0" applyFont="1" applyFill="1" applyBorder="1" applyAlignment="1">
      <alignment vertical="top" wrapText="1"/>
    </xf>
    <xf numFmtId="0" fontId="31" fillId="3" borderId="3" xfId="0" applyFont="1" applyFill="1" applyBorder="1" applyAlignment="1">
      <alignment horizontal="justify" vertical="top"/>
    </xf>
    <xf numFmtId="0" fontId="30" fillId="2" borderId="3" xfId="0" applyFont="1" applyFill="1" applyBorder="1" applyAlignment="1">
      <alignment vertical="top" wrapText="1"/>
    </xf>
    <xf numFmtId="49" fontId="34" fillId="5" borderId="4" xfId="0" applyNumberFormat="1" applyFont="1" applyFill="1" applyBorder="1" applyAlignment="1">
      <alignment horizontal="left" vertical="top" wrapText="1"/>
    </xf>
    <xf numFmtId="49" fontId="34" fillId="5" borderId="1" xfId="1" applyNumberFormat="1" applyFont="1" applyFill="1" applyBorder="1" applyAlignment="1" applyProtection="1">
      <alignment horizontal="left" vertical="top" wrapText="1"/>
    </xf>
    <xf numFmtId="49" fontId="34" fillId="5" borderId="19" xfId="0" applyNumberFormat="1" applyFont="1" applyFill="1" applyBorder="1" applyAlignment="1">
      <alignment horizontal="left" vertical="top" wrapText="1"/>
    </xf>
    <xf numFmtId="0" fontId="30" fillId="5" borderId="28" xfId="0" quotePrefix="1" applyFont="1" applyFill="1" applyBorder="1" applyAlignment="1">
      <alignment vertical="top" wrapText="1"/>
    </xf>
    <xf numFmtId="49" fontId="31" fillId="3" borderId="5" xfId="0" applyNumberFormat="1" applyFont="1" applyFill="1" applyBorder="1" applyAlignment="1">
      <alignment vertical="top" wrapText="1"/>
    </xf>
    <xf numFmtId="0" fontId="30" fillId="6" borderId="40" xfId="0" applyFont="1" applyFill="1" applyBorder="1" applyAlignment="1">
      <alignment horizontal="left" vertical="center" wrapText="1"/>
    </xf>
    <xf numFmtId="0" fontId="30" fillId="6" borderId="28" xfId="0" applyFont="1" applyFill="1" applyBorder="1"/>
    <xf numFmtId="0" fontId="30" fillId="6" borderId="29" xfId="0" applyFont="1" applyFill="1" applyBorder="1" applyAlignment="1">
      <alignment wrapText="1"/>
    </xf>
    <xf numFmtId="0" fontId="30" fillId="7" borderId="28" xfId="0" applyFont="1" applyFill="1" applyBorder="1" applyAlignment="1">
      <alignment vertical="top" wrapText="1"/>
    </xf>
    <xf numFmtId="0" fontId="33" fillId="3" borderId="5" xfId="0" applyFont="1" applyFill="1" applyBorder="1" applyAlignment="1">
      <alignment vertical="top" wrapText="1"/>
    </xf>
    <xf numFmtId="0" fontId="34" fillId="5" borderId="44" xfId="0" applyFont="1" applyFill="1" applyBorder="1" applyAlignment="1">
      <alignment horizontal="center" vertical="center" wrapText="1"/>
    </xf>
    <xf numFmtId="0" fontId="30" fillId="0" borderId="0" xfId="0" applyFont="1" applyAlignment="1">
      <alignment horizontal="center" vertical="center"/>
    </xf>
    <xf numFmtId="0" fontId="34" fillId="5" borderId="45" xfId="0" applyFont="1" applyFill="1" applyBorder="1" applyAlignment="1">
      <alignment horizontal="center" vertical="center" wrapText="1"/>
    </xf>
    <xf numFmtId="0" fontId="33" fillId="4" borderId="46" xfId="0" applyFont="1" applyFill="1" applyBorder="1" applyAlignment="1">
      <alignment vertical="top" wrapText="1"/>
    </xf>
    <xf numFmtId="0" fontId="33" fillId="4" borderId="33" xfId="0" applyFont="1" applyFill="1" applyBorder="1" applyAlignment="1">
      <alignment vertical="top" wrapText="1"/>
    </xf>
    <xf numFmtId="0" fontId="32" fillId="4" borderId="33" xfId="0" applyFont="1" applyFill="1" applyBorder="1" applyAlignment="1">
      <alignment vertical="top" wrapText="1"/>
    </xf>
    <xf numFmtId="49" fontId="36" fillId="0" borderId="5" xfId="0" applyNumberFormat="1" applyFont="1" applyBorder="1" applyAlignment="1">
      <alignment vertical="top" wrapText="1"/>
    </xf>
    <xf numFmtId="0" fontId="30" fillId="7" borderId="40" xfId="0" applyFont="1" applyFill="1" applyBorder="1" applyAlignment="1">
      <alignment vertical="top" wrapText="1"/>
    </xf>
    <xf numFmtId="0" fontId="30" fillId="7" borderId="29" xfId="0" applyFont="1" applyFill="1" applyBorder="1" applyAlignment="1">
      <alignment vertical="top" wrapText="1"/>
    </xf>
    <xf numFmtId="49" fontId="36" fillId="0" borderId="2" xfId="0" applyNumberFormat="1" applyFont="1" applyBorder="1" applyAlignment="1">
      <alignment vertical="top" wrapText="1"/>
    </xf>
    <xf numFmtId="0" fontId="32" fillId="4" borderId="5" xfId="0" applyFont="1" applyFill="1" applyBorder="1" applyAlignment="1">
      <alignment vertical="top" wrapText="1"/>
    </xf>
    <xf numFmtId="0" fontId="24" fillId="3" borderId="0" xfId="0" applyFont="1" applyFill="1"/>
    <xf numFmtId="0" fontId="30" fillId="0" borderId="39" xfId="0" applyFont="1" applyBorder="1" applyAlignment="1">
      <alignment horizontal="left" vertical="center" wrapText="1"/>
    </xf>
    <xf numFmtId="49" fontId="36" fillId="0" borderId="2" xfId="0" applyNumberFormat="1" applyFont="1" applyBorder="1" applyAlignment="1">
      <alignment horizontal="left" vertical="center" wrapText="1"/>
    </xf>
    <xf numFmtId="0" fontId="34" fillId="5" borderId="43" xfId="0" applyFont="1" applyFill="1" applyBorder="1" applyAlignment="1">
      <alignment horizontal="center" vertical="center" wrapText="1"/>
    </xf>
    <xf numFmtId="0" fontId="30" fillId="7" borderId="31" xfId="0" applyFont="1" applyFill="1" applyBorder="1" applyAlignment="1">
      <alignment vertical="top" wrapText="1"/>
    </xf>
    <xf numFmtId="49" fontId="34" fillId="6" borderId="1" xfId="0" applyNumberFormat="1" applyFont="1" applyFill="1" applyBorder="1" applyAlignment="1">
      <alignment horizontal="center" vertical="center"/>
    </xf>
    <xf numFmtId="49" fontId="34" fillId="6" borderId="19" xfId="0" applyNumberFormat="1" applyFont="1" applyFill="1" applyBorder="1" applyAlignment="1">
      <alignment horizontal="center" vertical="center"/>
    </xf>
    <xf numFmtId="49" fontId="34" fillId="7" borderId="4" xfId="0" applyNumberFormat="1" applyFont="1" applyFill="1" applyBorder="1" applyAlignment="1">
      <alignment horizontal="center" vertical="center"/>
    </xf>
    <xf numFmtId="49" fontId="34" fillId="7" borderId="1" xfId="0" applyNumberFormat="1" applyFont="1" applyFill="1" applyBorder="1" applyAlignment="1">
      <alignment horizontal="center" vertical="center"/>
    </xf>
    <xf numFmtId="49" fontId="34" fillId="7" borderId="47" xfId="0" applyNumberFormat="1" applyFont="1" applyFill="1" applyBorder="1" applyAlignment="1">
      <alignment horizontal="center" vertical="center"/>
    </xf>
    <xf numFmtId="49" fontId="34" fillId="5" borderId="22" xfId="0" applyNumberFormat="1" applyFont="1" applyFill="1" applyBorder="1" applyAlignment="1">
      <alignment horizontal="center" vertical="center"/>
    </xf>
    <xf numFmtId="0" fontId="31" fillId="3" borderId="48" xfId="0" applyFont="1" applyFill="1" applyBorder="1" applyAlignment="1">
      <alignment vertical="top" wrapText="1"/>
    </xf>
    <xf numFmtId="49" fontId="34" fillId="5" borderId="10" xfId="0" applyNumberFormat="1" applyFont="1" applyFill="1" applyBorder="1" applyAlignment="1">
      <alignment horizontal="center" vertical="top"/>
    </xf>
    <xf numFmtId="49" fontId="31" fillId="3" borderId="49" xfId="0" applyNumberFormat="1" applyFont="1" applyFill="1" applyBorder="1" applyAlignment="1">
      <alignment vertical="top" wrapText="1"/>
    </xf>
    <xf numFmtId="49" fontId="34" fillId="7" borderId="30" xfId="0" applyNumberFormat="1" applyFont="1" applyFill="1" applyBorder="1" applyAlignment="1">
      <alignment horizontal="center" vertical="center"/>
    </xf>
    <xf numFmtId="0" fontId="31" fillId="3" borderId="37" xfId="0" applyFont="1" applyFill="1" applyBorder="1" applyAlignment="1">
      <alignment vertical="top" wrapText="1"/>
    </xf>
    <xf numFmtId="0" fontId="30" fillId="5" borderId="40" xfId="0" applyFont="1" applyFill="1" applyBorder="1" applyAlignment="1">
      <alignment vertical="top" wrapText="1"/>
    </xf>
    <xf numFmtId="0" fontId="30" fillId="5" borderId="35" xfId="0" applyFont="1" applyFill="1" applyBorder="1" applyAlignment="1">
      <alignment vertical="top" wrapText="1"/>
    </xf>
    <xf numFmtId="0" fontId="0" fillId="0" borderId="0" xfId="0" applyAlignment="1">
      <alignment horizontal="left"/>
    </xf>
    <xf numFmtId="0" fontId="34" fillId="5" borderId="50" xfId="0" applyFont="1" applyFill="1" applyBorder="1" applyAlignment="1">
      <alignment horizontal="left" vertical="center" wrapText="1"/>
    </xf>
    <xf numFmtId="49" fontId="30" fillId="0" borderId="2" xfId="0" applyNumberFormat="1" applyFont="1" applyBorder="1" applyAlignment="1">
      <alignment vertical="center" wrapText="1"/>
    </xf>
    <xf numFmtId="0" fontId="33" fillId="4" borderId="51" xfId="0" applyFont="1" applyFill="1" applyBorder="1" applyAlignment="1">
      <alignment vertical="top" wrapText="1"/>
    </xf>
    <xf numFmtId="0" fontId="0" fillId="4" borderId="37" xfId="0" applyFill="1" applyBorder="1"/>
    <xf numFmtId="0" fontId="37" fillId="3" borderId="2" xfId="0" applyFont="1" applyFill="1" applyBorder="1" applyAlignment="1">
      <alignment vertical="top" wrapText="1"/>
    </xf>
    <xf numFmtId="0" fontId="30" fillId="0" borderId="3" xfId="0" quotePrefix="1" applyFont="1" applyBorder="1" applyAlignment="1">
      <alignment vertical="center" wrapText="1"/>
    </xf>
    <xf numFmtId="0" fontId="38" fillId="3" borderId="20" xfId="0" applyFont="1" applyFill="1" applyBorder="1" applyAlignment="1">
      <alignment vertical="top" wrapText="1"/>
    </xf>
    <xf numFmtId="0" fontId="30" fillId="0" borderId="53" xfId="0" quotePrefix="1" applyFont="1" applyBorder="1" applyAlignment="1">
      <alignment vertical="center" wrapText="1"/>
    </xf>
    <xf numFmtId="0" fontId="30" fillId="0" borderId="2" xfId="0" quotePrefix="1" applyFont="1" applyBorder="1" applyAlignment="1">
      <alignment vertical="center" wrapText="1"/>
    </xf>
    <xf numFmtId="0" fontId="17" fillId="3" borderId="14" xfId="0" applyFont="1" applyFill="1" applyBorder="1" applyAlignment="1">
      <alignment horizontal="center"/>
    </xf>
    <xf numFmtId="0" fontId="16" fillId="0" borderId="4" xfId="0" quotePrefix="1" applyFont="1" applyBorder="1" applyAlignment="1">
      <alignment horizontal="left"/>
    </xf>
    <xf numFmtId="0" fontId="16" fillId="0" borderId="1" xfId="0" quotePrefix="1" applyFont="1" applyBorder="1" applyAlignment="1">
      <alignment horizontal="left" wrapText="1"/>
    </xf>
    <xf numFmtId="0" fontId="16" fillId="0" borderId="19" xfId="0" quotePrefix="1" applyFont="1" applyBorder="1" applyAlignment="1">
      <alignment horizontal="left" wrapText="1"/>
    </xf>
    <xf numFmtId="0" fontId="19" fillId="5" borderId="54" xfId="0" applyFont="1" applyFill="1" applyBorder="1" applyAlignment="1">
      <alignment horizontal="centerContinuous"/>
    </xf>
    <xf numFmtId="0" fontId="19" fillId="5" borderId="27" xfId="0" applyFont="1" applyFill="1" applyBorder="1" applyAlignment="1">
      <alignment horizontal="centerContinuous"/>
    </xf>
    <xf numFmtId="0" fontId="19" fillId="5" borderId="13" xfId="0" applyFont="1" applyFill="1" applyBorder="1" applyAlignment="1">
      <alignment horizontal="left" vertical="center"/>
    </xf>
    <xf numFmtId="0" fontId="16" fillId="0" borderId="1" xfId="0" quotePrefix="1" applyFont="1" applyBorder="1" applyAlignment="1">
      <alignment horizontal="left" vertical="center" wrapText="1"/>
    </xf>
    <xf numFmtId="0" fontId="16" fillId="8" borderId="2" xfId="0" applyFont="1" applyFill="1" applyBorder="1" applyAlignment="1">
      <alignment horizontal="center"/>
    </xf>
    <xf numFmtId="0" fontId="16" fillId="8" borderId="20" xfId="0" applyFont="1" applyFill="1" applyBorder="1" applyAlignment="1">
      <alignment horizontal="center"/>
    </xf>
    <xf numFmtId="0" fontId="19" fillId="5" borderId="40" xfId="0" applyFont="1" applyFill="1" applyBorder="1" applyAlignment="1">
      <alignment horizontal="left"/>
    </xf>
    <xf numFmtId="0" fontId="19" fillId="5" borderId="28" xfId="0" applyFont="1" applyFill="1" applyBorder="1" applyAlignment="1">
      <alignment horizontal="left"/>
    </xf>
    <xf numFmtId="0" fontId="19" fillId="5" borderId="31" xfId="0" applyFont="1" applyFill="1" applyBorder="1" applyAlignment="1">
      <alignment horizontal="left"/>
    </xf>
    <xf numFmtId="0" fontId="19" fillId="5" borderId="41" xfId="0" applyFont="1" applyFill="1" applyBorder="1" applyAlignment="1">
      <alignment horizontal="left"/>
    </xf>
    <xf numFmtId="0" fontId="16" fillId="8" borderId="1" xfId="0" applyFont="1" applyFill="1" applyBorder="1" applyAlignment="1">
      <alignment horizontal="center"/>
    </xf>
    <xf numFmtId="0" fontId="16" fillId="8" borderId="25" xfId="0" applyFont="1" applyFill="1" applyBorder="1" applyAlignment="1">
      <alignment horizontal="center"/>
    </xf>
    <xf numFmtId="0" fontId="16" fillId="8" borderId="32" xfId="0" applyFont="1" applyFill="1" applyBorder="1" applyAlignment="1">
      <alignment horizontal="center"/>
    </xf>
    <xf numFmtId="0" fontId="16" fillId="2" borderId="40" xfId="0" quotePrefix="1" applyFont="1" applyFill="1" applyBorder="1" applyAlignment="1">
      <alignment horizontal="left"/>
    </xf>
    <xf numFmtId="0" fontId="16" fillId="2" borderId="28" xfId="0" quotePrefix="1" applyFont="1" applyFill="1" applyBorder="1" applyAlignment="1">
      <alignment horizontal="left" wrapText="1"/>
    </xf>
    <xf numFmtId="0" fontId="16" fillId="2" borderId="28" xfId="0" quotePrefix="1" applyFont="1" applyFill="1" applyBorder="1" applyAlignment="1">
      <alignment horizontal="left"/>
    </xf>
    <xf numFmtId="0" fontId="16" fillId="4" borderId="28" xfId="0" applyFont="1" applyFill="1" applyBorder="1" applyAlignment="1">
      <alignment horizontal="left"/>
    </xf>
    <xf numFmtId="0" fontId="16" fillId="4" borderId="28" xfId="0" applyFont="1" applyFill="1" applyBorder="1"/>
    <xf numFmtId="0" fontId="16" fillId="4" borderId="29" xfId="0" applyFont="1" applyFill="1" applyBorder="1"/>
    <xf numFmtId="0" fontId="16" fillId="0" borderId="40" xfId="0" quotePrefix="1" applyFont="1" applyBorder="1"/>
    <xf numFmtId="0" fontId="16" fillId="2" borderId="28" xfId="0" quotePrefix="1" applyFont="1" applyFill="1" applyBorder="1" applyAlignment="1">
      <alignment wrapText="1"/>
    </xf>
    <xf numFmtId="0" fontId="16" fillId="2" borderId="28" xfId="0" quotePrefix="1" applyFont="1" applyFill="1" applyBorder="1"/>
    <xf numFmtId="0" fontId="0" fillId="4" borderId="28" xfId="0" applyFill="1" applyBorder="1"/>
    <xf numFmtId="0" fontId="0" fillId="4" borderId="29" xfId="0" applyFill="1" applyBorder="1"/>
    <xf numFmtId="0" fontId="16" fillId="9" borderId="28" xfId="0" quotePrefix="1" applyFont="1" applyFill="1" applyBorder="1" applyAlignment="1">
      <alignment horizontal="left"/>
    </xf>
    <xf numFmtId="0" fontId="30" fillId="10" borderId="0" xfId="0" applyFont="1" applyFill="1" applyProtection="1">
      <protection locked="0"/>
    </xf>
    <xf numFmtId="0" fontId="30" fillId="10" borderId="0" xfId="0" applyFont="1" applyFill="1" applyAlignment="1" applyProtection="1">
      <alignment horizontal="center"/>
      <protection locked="0"/>
    </xf>
    <xf numFmtId="0" fontId="30" fillId="10" borderId="0" xfId="0" applyFont="1" applyFill="1" applyAlignment="1" applyProtection="1">
      <alignment vertical="top" wrapText="1"/>
      <protection locked="0"/>
    </xf>
    <xf numFmtId="0" fontId="33" fillId="2" borderId="2" xfId="0" applyFont="1" applyFill="1" applyBorder="1" applyAlignment="1" applyProtection="1">
      <alignment vertical="top" wrapText="1"/>
      <protection locked="0"/>
    </xf>
    <xf numFmtId="49" fontId="33" fillId="3" borderId="2" xfId="0" applyNumberFormat="1" applyFont="1" applyFill="1" applyBorder="1" applyAlignment="1" applyProtection="1">
      <alignment horizontal="center" vertical="top" wrapText="1"/>
      <protection locked="0"/>
    </xf>
    <xf numFmtId="49" fontId="30" fillId="3" borderId="2" xfId="0" applyNumberFormat="1" applyFont="1" applyFill="1" applyBorder="1" applyAlignment="1" applyProtection="1">
      <alignment horizontal="center" vertical="top" wrapText="1"/>
      <protection locked="0"/>
    </xf>
    <xf numFmtId="40" fontId="30" fillId="3" borderId="2" xfId="0" applyNumberFormat="1" applyFont="1" applyFill="1" applyBorder="1" applyAlignment="1" applyProtection="1">
      <alignment vertical="top" wrapText="1"/>
      <protection locked="0"/>
    </xf>
    <xf numFmtId="40" fontId="31" fillId="3" borderId="2" xfId="0" quotePrefix="1" applyNumberFormat="1" applyFont="1" applyFill="1" applyBorder="1" applyAlignment="1" applyProtection="1">
      <alignment vertical="top" wrapText="1"/>
      <protection locked="0"/>
    </xf>
    <xf numFmtId="0" fontId="31" fillId="2" borderId="2" xfId="0" applyFont="1" applyFill="1" applyBorder="1" applyAlignment="1" applyProtection="1">
      <alignment vertical="top" wrapText="1"/>
      <protection locked="0"/>
    </xf>
    <xf numFmtId="49" fontId="30" fillId="0" borderId="2" xfId="0" applyNumberFormat="1" applyFont="1" applyBorder="1" applyAlignment="1" applyProtection="1">
      <alignment horizontal="center" vertical="top" wrapText="1"/>
      <protection locked="0"/>
    </xf>
    <xf numFmtId="40" fontId="30" fillId="0" borderId="2" xfId="0" quotePrefix="1" applyNumberFormat="1" applyFont="1" applyBorder="1" applyAlignment="1" applyProtection="1">
      <alignment vertical="top" wrapText="1"/>
      <protection locked="0"/>
    </xf>
    <xf numFmtId="40" fontId="31" fillId="3" borderId="20" xfId="0" quotePrefix="1" applyNumberFormat="1" applyFont="1" applyFill="1" applyBorder="1" applyAlignment="1" applyProtection="1">
      <alignment vertical="top" wrapText="1"/>
      <protection locked="0"/>
    </xf>
    <xf numFmtId="49" fontId="30" fillId="10" borderId="0" xfId="0" applyNumberFormat="1" applyFont="1" applyFill="1" applyAlignment="1" applyProtection="1">
      <alignment horizontal="center"/>
      <protection locked="0"/>
    </xf>
    <xf numFmtId="40" fontId="30" fillId="10" borderId="0" xfId="0" applyNumberFormat="1" applyFont="1" applyFill="1" applyProtection="1">
      <protection locked="0"/>
    </xf>
    <xf numFmtId="0" fontId="30" fillId="10" borderId="0" xfId="0" applyFont="1" applyFill="1" applyAlignment="1" applyProtection="1">
      <alignment horizontal="left"/>
      <protection locked="0"/>
    </xf>
    <xf numFmtId="49" fontId="30" fillId="10" borderId="0" xfId="0" applyNumberFormat="1" applyFont="1" applyFill="1" applyProtection="1">
      <protection locked="0"/>
    </xf>
    <xf numFmtId="0" fontId="34" fillId="10" borderId="0" xfId="0" applyFont="1" applyFill="1" applyProtection="1">
      <protection locked="0"/>
    </xf>
    <xf numFmtId="49" fontId="30" fillId="5" borderId="30" xfId="0" applyNumberFormat="1" applyFont="1" applyFill="1" applyBorder="1" applyAlignment="1">
      <alignment horizontal="left" vertical="top" wrapText="1"/>
    </xf>
    <xf numFmtId="0" fontId="30" fillId="3" borderId="37" xfId="0" applyFont="1" applyFill="1" applyBorder="1" applyAlignment="1">
      <alignment vertical="top" wrapText="1"/>
    </xf>
    <xf numFmtId="0" fontId="30" fillId="5" borderId="55" xfId="0" applyFont="1" applyFill="1" applyBorder="1" applyAlignment="1">
      <alignment vertical="top" wrapText="1"/>
    </xf>
    <xf numFmtId="49" fontId="30" fillId="2" borderId="3" xfId="0" applyNumberFormat="1" applyFont="1" applyFill="1" applyBorder="1"/>
    <xf numFmtId="0" fontId="31" fillId="3" borderId="2" xfId="0" applyFont="1" applyFill="1" applyBorder="1" applyAlignment="1">
      <alignment vertical="center" wrapText="1"/>
    </xf>
    <xf numFmtId="0" fontId="30" fillId="3" borderId="0" xfId="0" applyFont="1" applyFill="1" applyAlignment="1">
      <alignment vertical="center"/>
    </xf>
    <xf numFmtId="0" fontId="30" fillId="6" borderId="28" xfId="0" applyFont="1" applyFill="1" applyBorder="1" applyAlignment="1">
      <alignment vertical="center" wrapText="1"/>
    </xf>
    <xf numFmtId="0" fontId="31" fillId="3" borderId="23" xfId="0" applyFont="1" applyFill="1" applyBorder="1" applyAlignment="1">
      <alignment vertical="top" wrapText="1"/>
    </xf>
    <xf numFmtId="49" fontId="34" fillId="6" borderId="4" xfId="0" applyNumberFormat="1" applyFont="1" applyFill="1" applyBorder="1" applyAlignment="1">
      <alignment horizontal="center" vertical="center"/>
    </xf>
    <xf numFmtId="0" fontId="31" fillId="3" borderId="56" xfId="0" applyFont="1" applyFill="1" applyBorder="1" applyAlignment="1">
      <alignment vertical="top" wrapText="1"/>
    </xf>
    <xf numFmtId="49" fontId="34" fillId="5" borderId="1" xfId="0" applyNumberFormat="1" applyFont="1" applyFill="1" applyBorder="1" applyAlignment="1">
      <alignment horizontal="center" vertical="center"/>
    </xf>
    <xf numFmtId="0" fontId="31" fillId="3" borderId="33" xfId="0" applyFont="1" applyFill="1" applyBorder="1" applyAlignment="1">
      <alignment vertical="top" wrapText="1"/>
    </xf>
    <xf numFmtId="49" fontId="36" fillId="0" borderId="58" xfId="0" applyNumberFormat="1" applyFont="1" applyBorder="1" applyAlignment="1">
      <alignment vertical="center" wrapText="1"/>
    </xf>
    <xf numFmtId="49" fontId="34" fillId="12" borderId="22" xfId="0" applyNumberFormat="1" applyFont="1" applyFill="1" applyBorder="1" applyAlignment="1">
      <alignment horizontal="center" vertical="center"/>
    </xf>
    <xf numFmtId="49" fontId="34" fillId="12" borderId="19" xfId="0" applyNumberFormat="1" applyFont="1" applyFill="1" applyBorder="1" applyAlignment="1">
      <alignment horizontal="center" vertical="center"/>
    </xf>
    <xf numFmtId="0" fontId="30" fillId="6" borderId="29" xfId="0" applyFont="1" applyFill="1" applyBorder="1"/>
    <xf numFmtId="0" fontId="30" fillId="0" borderId="36" xfId="0" applyFont="1" applyBorder="1" applyAlignment="1">
      <alignment vertical="center"/>
    </xf>
    <xf numFmtId="0" fontId="30" fillId="0" borderId="36" xfId="0" applyFont="1" applyBorder="1" applyAlignment="1">
      <alignment vertical="center" wrapText="1"/>
    </xf>
    <xf numFmtId="0" fontId="30" fillId="0" borderId="21" xfId="0" applyFont="1" applyBorder="1" applyAlignment="1">
      <alignment vertical="center" wrapText="1"/>
    </xf>
    <xf numFmtId="0" fontId="35" fillId="3" borderId="0" xfId="0" applyFont="1" applyFill="1"/>
    <xf numFmtId="0" fontId="0" fillId="4" borderId="37" xfId="0" applyFill="1" applyBorder="1" applyAlignment="1">
      <alignment vertical="center"/>
    </xf>
    <xf numFmtId="0" fontId="30" fillId="0" borderId="0" xfId="0" applyFont="1" applyAlignment="1">
      <alignment vertical="center"/>
    </xf>
    <xf numFmtId="0" fontId="30" fillId="6" borderId="41" xfId="0" applyFont="1" applyFill="1" applyBorder="1" applyAlignment="1">
      <alignment horizontal="left" vertical="center" wrapText="1"/>
    </xf>
    <xf numFmtId="0" fontId="30" fillId="0" borderId="3" xfId="0" applyFont="1" applyBorder="1" applyAlignment="1">
      <alignment vertical="center"/>
    </xf>
    <xf numFmtId="0" fontId="30" fillId="0" borderId="3" xfId="0" applyFont="1" applyBorder="1" applyAlignment="1">
      <alignment vertical="center" wrapText="1"/>
    </xf>
    <xf numFmtId="0" fontId="30" fillId="0" borderId="21" xfId="0" applyFont="1" applyBorder="1" applyAlignment="1">
      <alignment vertical="center"/>
    </xf>
    <xf numFmtId="0" fontId="30" fillId="0" borderId="57" xfId="0" applyFont="1" applyBorder="1" applyAlignment="1">
      <alignment vertical="center" wrapText="1"/>
    </xf>
    <xf numFmtId="0" fontId="0" fillId="3" borderId="16" xfId="0" applyFill="1" applyBorder="1"/>
    <xf numFmtId="0" fontId="30" fillId="0" borderId="24" xfId="0" applyFont="1" applyBorder="1" applyAlignment="1">
      <alignment vertical="center" wrapText="1"/>
    </xf>
    <xf numFmtId="0" fontId="30" fillId="0" borderId="11" xfId="0" applyFont="1" applyBorder="1" applyAlignment="1">
      <alignment vertical="center"/>
    </xf>
    <xf numFmtId="40" fontId="30" fillId="0" borderId="3" xfId="0" applyNumberFormat="1" applyFont="1" applyBorder="1" applyAlignment="1">
      <alignment vertical="center"/>
    </xf>
    <xf numFmtId="0" fontId="30" fillId="7" borderId="41" xfId="0" applyFont="1" applyFill="1" applyBorder="1" applyAlignment="1">
      <alignment vertical="top" wrapText="1"/>
    </xf>
    <xf numFmtId="49" fontId="31" fillId="3" borderId="3" xfId="0" quotePrefix="1" applyNumberFormat="1" applyFont="1" applyFill="1" applyBorder="1" applyAlignment="1">
      <alignment vertical="top" wrapText="1"/>
    </xf>
    <xf numFmtId="49" fontId="31" fillId="3" borderId="21" xfId="0" quotePrefix="1" applyNumberFormat="1" applyFont="1" applyFill="1" applyBorder="1" applyAlignment="1">
      <alignment vertical="top" wrapText="1"/>
    </xf>
    <xf numFmtId="49" fontId="31" fillId="3" borderId="36" xfId="0" applyNumberFormat="1" applyFont="1" applyFill="1" applyBorder="1" applyAlignment="1">
      <alignment vertical="top" wrapText="1"/>
    </xf>
    <xf numFmtId="49" fontId="31" fillId="3" borderId="3" xfId="0" applyNumberFormat="1" applyFont="1" applyFill="1" applyBorder="1" applyAlignment="1">
      <alignment vertical="top" wrapText="1"/>
    </xf>
    <xf numFmtId="0" fontId="32" fillId="0" borderId="2" xfId="0" applyFont="1" applyBorder="1" applyAlignment="1">
      <alignment vertical="top" wrapText="1"/>
    </xf>
    <xf numFmtId="0" fontId="33" fillId="0" borderId="2" xfId="0" applyFont="1" applyBorder="1" applyAlignment="1">
      <alignment vertical="top" wrapText="1"/>
    </xf>
    <xf numFmtId="49" fontId="30" fillId="5" borderId="1" xfId="0" applyNumberFormat="1" applyFont="1" applyFill="1" applyBorder="1" applyAlignment="1" applyProtection="1">
      <alignment horizontal="center" vertical="center" wrapText="1"/>
      <protection locked="0"/>
    </xf>
    <xf numFmtId="2" fontId="31" fillId="11" borderId="5" xfId="0" applyNumberFormat="1" applyFont="1" applyFill="1" applyBorder="1" applyAlignment="1" applyProtection="1">
      <alignment horizontal="center" vertical="top" wrapText="1"/>
      <protection locked="0"/>
    </xf>
    <xf numFmtId="49" fontId="30" fillId="5" borderId="19" xfId="0" applyNumberFormat="1" applyFont="1" applyFill="1" applyBorder="1" applyAlignment="1" applyProtection="1">
      <alignment horizontal="center" vertical="center" wrapText="1"/>
      <protection locked="0"/>
    </xf>
    <xf numFmtId="2" fontId="31" fillId="11" borderId="20" xfId="0" applyNumberFormat="1" applyFont="1" applyFill="1" applyBorder="1" applyAlignment="1" applyProtection="1">
      <alignment horizontal="center" vertical="top" wrapText="1"/>
      <protection locked="0"/>
    </xf>
    <xf numFmtId="0" fontId="33" fillId="2" borderId="20" xfId="0" applyFont="1" applyFill="1" applyBorder="1" applyAlignment="1" applyProtection="1">
      <alignment vertical="top" wrapText="1"/>
      <protection locked="0"/>
    </xf>
    <xf numFmtId="49" fontId="33" fillId="3" borderId="20" xfId="0" applyNumberFormat="1" applyFont="1" applyFill="1" applyBorder="1" applyAlignment="1" applyProtection="1">
      <alignment horizontal="center" vertical="top" wrapText="1"/>
      <protection locked="0"/>
    </xf>
    <xf numFmtId="49" fontId="30" fillId="3" borderId="20" xfId="0" applyNumberFormat="1" applyFont="1" applyFill="1" applyBorder="1" applyAlignment="1" applyProtection="1">
      <alignment horizontal="center" vertical="top" wrapText="1"/>
      <protection locked="0"/>
    </xf>
    <xf numFmtId="40" fontId="30" fillId="3" borderId="20" xfId="0" applyNumberFormat="1" applyFont="1" applyFill="1" applyBorder="1" applyAlignment="1" applyProtection="1">
      <alignment vertical="top" wrapText="1"/>
      <protection locked="0"/>
    </xf>
    <xf numFmtId="49" fontId="31" fillId="5" borderId="17" xfId="0" applyNumberFormat="1" applyFont="1" applyFill="1" applyBorder="1" applyAlignment="1" applyProtection="1">
      <alignment horizontal="center" vertical="center" wrapText="1"/>
      <protection locked="0"/>
    </xf>
    <xf numFmtId="49" fontId="31" fillId="5" borderId="22" xfId="0" applyNumberFormat="1" applyFont="1" applyFill="1" applyBorder="1" applyAlignment="1" applyProtection="1">
      <alignment horizontal="center" vertical="center" wrapText="1"/>
      <protection locked="0"/>
    </xf>
    <xf numFmtId="2" fontId="31" fillId="11" borderId="23" xfId="0" applyNumberFormat="1" applyFont="1" applyFill="1" applyBorder="1" applyAlignment="1" applyProtection="1">
      <alignment horizontal="center" vertical="top" wrapText="1"/>
      <protection locked="0"/>
    </xf>
    <xf numFmtId="0" fontId="31" fillId="2" borderId="20" xfId="0" applyFont="1" applyFill="1" applyBorder="1" applyAlignment="1" applyProtection="1">
      <alignment vertical="top" wrapText="1"/>
      <protection locked="0"/>
    </xf>
    <xf numFmtId="2" fontId="31" fillId="11" borderId="8" xfId="0" applyNumberFormat="1" applyFont="1" applyFill="1" applyBorder="1" applyAlignment="1" applyProtection="1">
      <alignment horizontal="center" vertical="top" wrapText="1"/>
      <protection locked="0"/>
    </xf>
    <xf numFmtId="49" fontId="30" fillId="5" borderId="30" xfId="0" applyNumberFormat="1" applyFont="1" applyFill="1" applyBorder="1" applyAlignment="1" applyProtection="1">
      <alignment horizontal="center" vertical="center" wrapText="1"/>
      <protection locked="0"/>
    </xf>
    <xf numFmtId="49" fontId="30" fillId="5" borderId="30" xfId="0" applyNumberFormat="1" applyFont="1" applyFill="1" applyBorder="1" applyAlignment="1">
      <alignment horizontal="left" vertical="center"/>
    </xf>
    <xf numFmtId="0" fontId="0" fillId="4" borderId="52" xfId="0" applyFill="1" applyBorder="1"/>
    <xf numFmtId="0" fontId="0" fillId="4" borderId="36" xfId="0" applyFill="1" applyBorder="1"/>
    <xf numFmtId="0" fontId="0" fillId="4" borderId="63" xfId="0" applyFill="1" applyBorder="1"/>
    <xf numFmtId="0" fontId="0" fillId="4" borderId="64" xfId="0" applyFill="1" applyBorder="1"/>
    <xf numFmtId="0" fontId="30" fillId="0" borderId="25" xfId="0" quotePrefix="1" applyFont="1" applyBorder="1" applyAlignment="1">
      <alignment vertical="center" wrapText="1"/>
    </xf>
    <xf numFmtId="0" fontId="30" fillId="0" borderId="25" xfId="0" applyFont="1" applyBorder="1" applyAlignment="1">
      <alignment vertical="center" wrapText="1"/>
    </xf>
    <xf numFmtId="40" fontId="30" fillId="2" borderId="33" xfId="0" quotePrefix="1" applyNumberFormat="1" applyFont="1" applyFill="1" applyBorder="1" applyAlignment="1" applyProtection="1">
      <alignment vertical="top" wrapText="1"/>
      <protection locked="0"/>
    </xf>
    <xf numFmtId="40" fontId="30" fillId="2" borderId="51" xfId="0" quotePrefix="1" applyNumberFormat="1" applyFont="1" applyFill="1" applyBorder="1" applyAlignment="1" applyProtection="1">
      <alignment vertical="top" wrapText="1"/>
      <protection locked="0"/>
    </xf>
    <xf numFmtId="40" fontId="31" fillId="0" borderId="48" xfId="0" quotePrefix="1" applyNumberFormat="1" applyFont="1" applyBorder="1" applyAlignment="1" applyProtection="1">
      <alignment horizontal="center" vertical="top" wrapText="1"/>
      <protection locked="0"/>
    </xf>
    <xf numFmtId="40" fontId="31" fillId="0" borderId="48" xfId="0" quotePrefix="1" applyNumberFormat="1" applyFont="1" applyBorder="1" applyAlignment="1" applyProtection="1">
      <alignment horizontal="left" vertical="top" wrapText="1"/>
      <protection locked="0"/>
    </xf>
    <xf numFmtId="0" fontId="30" fillId="10" borderId="3" xfId="0" applyFont="1" applyFill="1" applyBorder="1" applyAlignment="1" applyProtection="1">
      <alignment vertical="top" wrapText="1"/>
      <protection locked="0"/>
    </xf>
    <xf numFmtId="0" fontId="30" fillId="10" borderId="21" xfId="0" applyFont="1" applyFill="1" applyBorder="1" applyAlignment="1" applyProtection="1">
      <alignment vertical="top" wrapText="1"/>
      <protection locked="0"/>
    </xf>
    <xf numFmtId="40" fontId="30" fillId="2" borderId="53" xfId="0" quotePrefix="1" applyNumberFormat="1" applyFont="1" applyFill="1" applyBorder="1" applyAlignment="1" applyProtection="1">
      <alignment vertical="top" wrapText="1"/>
      <protection locked="0"/>
    </xf>
    <xf numFmtId="0" fontId="30" fillId="10" borderId="16" xfId="0" applyFont="1" applyFill="1" applyBorder="1" applyAlignment="1" applyProtection="1">
      <alignment vertical="top" wrapText="1"/>
      <protection locked="0"/>
    </xf>
    <xf numFmtId="40" fontId="30" fillId="3" borderId="37" xfId="0" applyNumberFormat="1" applyFont="1" applyFill="1" applyBorder="1" applyAlignment="1" applyProtection="1">
      <alignment vertical="top" wrapText="1"/>
      <protection locked="0"/>
    </xf>
    <xf numFmtId="2" fontId="31" fillId="11" borderId="24" xfId="0" applyNumberFormat="1" applyFont="1" applyFill="1" applyBorder="1" applyAlignment="1" applyProtection="1">
      <alignment horizontal="center" vertical="top" wrapText="1"/>
      <protection locked="0"/>
    </xf>
    <xf numFmtId="0" fontId="31" fillId="2" borderId="8" xfId="0" applyFont="1" applyFill="1" applyBorder="1" applyAlignment="1" applyProtection="1">
      <alignment horizontal="left" vertical="center" wrapText="1"/>
      <protection locked="0"/>
    </xf>
    <xf numFmtId="40" fontId="31" fillId="3" borderId="9" xfId="0" quotePrefix="1" applyNumberFormat="1" applyFont="1" applyFill="1" applyBorder="1" applyAlignment="1" applyProtection="1">
      <alignment vertical="top" wrapText="1"/>
      <protection locked="0"/>
    </xf>
    <xf numFmtId="2" fontId="31" fillId="11" borderId="14" xfId="0" applyNumberFormat="1" applyFont="1" applyFill="1" applyBorder="1" applyAlignment="1" applyProtection="1">
      <alignment horizontal="center" vertical="top" wrapText="1"/>
      <protection locked="0"/>
    </xf>
    <xf numFmtId="0" fontId="35" fillId="3" borderId="0" xfId="0" applyFont="1" applyFill="1" applyAlignment="1">
      <alignment wrapText="1"/>
    </xf>
    <xf numFmtId="49" fontId="31" fillId="5" borderId="22" xfId="0" applyNumberFormat="1" applyFont="1" applyFill="1" applyBorder="1" applyAlignment="1" applyProtection="1">
      <alignment horizontal="left" vertical="center" wrapText="1"/>
      <protection locked="0"/>
    </xf>
    <xf numFmtId="49" fontId="30" fillId="5" borderId="30" xfId="0" applyNumberFormat="1" applyFont="1" applyFill="1" applyBorder="1" applyAlignment="1" applyProtection="1">
      <alignment horizontal="left" vertical="center" wrapText="1"/>
      <protection locked="0"/>
    </xf>
    <xf numFmtId="49" fontId="30" fillId="5" borderId="1" xfId="0" applyNumberFormat="1" applyFont="1" applyFill="1" applyBorder="1" applyAlignment="1" applyProtection="1">
      <alignment horizontal="left" vertical="center" wrapText="1"/>
      <protection locked="0"/>
    </xf>
    <xf numFmtId="49" fontId="30" fillId="5" borderId="19" xfId="0" applyNumberFormat="1" applyFont="1" applyFill="1" applyBorder="1" applyAlignment="1" applyProtection="1">
      <alignment horizontal="left" vertical="center" wrapText="1"/>
      <protection locked="0"/>
    </xf>
    <xf numFmtId="49" fontId="31" fillId="5" borderId="17" xfId="0" applyNumberFormat="1" applyFont="1" applyFill="1" applyBorder="1" applyAlignment="1" applyProtection="1">
      <alignment horizontal="left" vertical="center" wrapText="1"/>
      <protection locked="0"/>
    </xf>
    <xf numFmtId="49" fontId="34" fillId="5" borderId="1" xfId="0" applyNumberFormat="1" applyFont="1" applyFill="1" applyBorder="1" applyAlignment="1">
      <alignment horizontal="left" vertical="center"/>
    </xf>
    <xf numFmtId="49" fontId="30" fillId="5" borderId="1" xfId="0" applyNumberFormat="1" applyFont="1" applyFill="1" applyBorder="1" applyAlignment="1">
      <alignment horizontal="left" vertical="center"/>
    </xf>
    <xf numFmtId="49" fontId="30" fillId="5" borderId="4" xfId="0" applyNumberFormat="1" applyFont="1" applyFill="1" applyBorder="1" applyAlignment="1">
      <alignment horizontal="left" vertical="center"/>
    </xf>
    <xf numFmtId="49" fontId="30" fillId="5" borderId="19" xfId="0" applyNumberFormat="1" applyFont="1" applyFill="1" applyBorder="1" applyAlignment="1">
      <alignment horizontal="left" vertical="center"/>
    </xf>
    <xf numFmtId="0" fontId="30" fillId="13" borderId="28" xfId="0" applyFont="1" applyFill="1" applyBorder="1" applyAlignment="1">
      <alignment vertical="top" wrapText="1"/>
    </xf>
    <xf numFmtId="0" fontId="30" fillId="13" borderId="29" xfId="0" applyFont="1" applyFill="1" applyBorder="1" applyAlignment="1">
      <alignment vertical="top" wrapText="1"/>
    </xf>
    <xf numFmtId="0" fontId="30" fillId="13" borderId="28" xfId="0" applyFont="1" applyFill="1" applyBorder="1" applyAlignment="1">
      <alignment horizontal="left" vertical="center" wrapText="1"/>
    </xf>
    <xf numFmtId="0" fontId="30" fillId="13" borderId="41" xfId="0" applyFont="1" applyFill="1" applyBorder="1" applyAlignment="1">
      <alignment vertical="top" wrapText="1"/>
    </xf>
    <xf numFmtId="0" fontId="19" fillId="13" borderId="1" xfId="0" applyFont="1" applyFill="1" applyBorder="1" applyAlignment="1">
      <alignment horizontal="center" vertical="center"/>
    </xf>
    <xf numFmtId="0" fontId="19" fillId="13" borderId="25" xfId="0" applyFont="1" applyFill="1" applyBorder="1" applyAlignment="1">
      <alignment horizontal="left" vertical="center" wrapText="1"/>
    </xf>
    <xf numFmtId="0" fontId="19" fillId="13" borderId="1" xfId="0" applyFont="1" applyFill="1" applyBorder="1"/>
    <xf numFmtId="0" fontId="19" fillId="13" borderId="3" xfId="0" applyFont="1" applyFill="1" applyBorder="1"/>
    <xf numFmtId="0" fontId="19" fillId="13" borderId="19" xfId="0" applyFont="1" applyFill="1" applyBorder="1"/>
    <xf numFmtId="0" fontId="19" fillId="13" borderId="21" xfId="0" applyFont="1" applyFill="1" applyBorder="1"/>
    <xf numFmtId="0" fontId="19" fillId="13" borderId="16" xfId="0" applyFont="1" applyFill="1" applyBorder="1"/>
    <xf numFmtId="0" fontId="19" fillId="3" borderId="36" xfId="0" applyFont="1" applyFill="1" applyBorder="1" applyAlignment="1">
      <alignment horizontal="center"/>
    </xf>
    <xf numFmtId="0" fontId="19" fillId="3" borderId="3" xfId="0" applyFont="1" applyFill="1" applyBorder="1" applyAlignment="1">
      <alignment horizontal="center"/>
    </xf>
    <xf numFmtId="0" fontId="19" fillId="3" borderId="21" xfId="0" applyFont="1" applyFill="1" applyBorder="1" applyAlignment="1">
      <alignment horizontal="center"/>
    </xf>
    <xf numFmtId="0" fontId="0" fillId="0" borderId="0" xfId="0" applyAlignment="1">
      <alignment horizontal="center"/>
    </xf>
    <xf numFmtId="0" fontId="0" fillId="4" borderId="59" xfId="0" applyFill="1" applyBorder="1" applyAlignment="1">
      <alignment horizontal="center"/>
    </xf>
    <xf numFmtId="0" fontId="0" fillId="4" borderId="2" xfId="0" applyFill="1" applyBorder="1" applyAlignment="1">
      <alignment horizontal="center"/>
    </xf>
    <xf numFmtId="0" fontId="0" fillId="4" borderId="5" xfId="0" applyFill="1" applyBorder="1" applyAlignment="1">
      <alignment horizontal="center"/>
    </xf>
    <xf numFmtId="0" fontId="30" fillId="0" borderId="2" xfId="0" quotePrefix="1" applyFont="1" applyBorder="1" applyAlignment="1">
      <alignment horizontal="center" vertical="center" wrapText="1"/>
    </xf>
    <xf numFmtId="0" fontId="30" fillId="0" borderId="2" xfId="0" applyFont="1" applyBorder="1" applyAlignment="1">
      <alignment horizontal="center" vertical="center" wrapText="1"/>
    </xf>
    <xf numFmtId="0" fontId="38" fillId="3" borderId="40" xfId="0" applyFont="1" applyFill="1" applyBorder="1" applyAlignment="1">
      <alignment vertical="top" wrapText="1"/>
    </xf>
    <xf numFmtId="0" fontId="38" fillId="3" borderId="28" xfId="0" applyFont="1" applyFill="1" applyBorder="1" applyAlignment="1">
      <alignment vertical="top" wrapText="1"/>
    </xf>
    <xf numFmtId="0" fontId="38" fillId="3" borderId="28" xfId="0" applyFont="1" applyFill="1" applyBorder="1" applyAlignment="1">
      <alignment horizontal="justify" vertical="top" wrapText="1"/>
    </xf>
    <xf numFmtId="0" fontId="38" fillId="3" borderId="29" xfId="0" applyFont="1" applyFill="1" applyBorder="1" applyAlignment="1">
      <alignment vertical="top" wrapText="1"/>
    </xf>
    <xf numFmtId="0" fontId="38" fillId="3" borderId="40" xfId="0" applyFont="1" applyFill="1" applyBorder="1" applyAlignment="1">
      <alignment horizontal="justify" vertical="top" wrapText="1"/>
    </xf>
    <xf numFmtId="0" fontId="40" fillId="16" borderId="2" xfId="24" applyFont="1" applyFill="1" applyBorder="1" applyAlignment="1">
      <alignment vertical="center"/>
    </xf>
    <xf numFmtId="0" fontId="44" fillId="15" borderId="41" xfId="24" applyFont="1" applyFill="1" applyBorder="1" applyAlignment="1">
      <alignment horizontal="justify" vertical="top" wrapText="1"/>
    </xf>
    <xf numFmtId="0" fontId="40" fillId="0" borderId="2" xfId="24" applyFont="1" applyBorder="1"/>
    <xf numFmtId="0" fontId="40" fillId="0" borderId="2" xfId="24" applyFont="1" applyBorder="1" applyAlignment="1">
      <alignment horizontal="left" vertical="center" wrapText="1"/>
    </xf>
    <xf numFmtId="0" fontId="40" fillId="0" borderId="2" xfId="24" applyFont="1" applyBorder="1" applyAlignment="1">
      <alignment horizontal="center"/>
    </xf>
    <xf numFmtId="0" fontId="38" fillId="0" borderId="2" xfId="24" applyFont="1" applyBorder="1"/>
    <xf numFmtId="0" fontId="40" fillId="0" borderId="37" xfId="24" applyFont="1" applyBorder="1"/>
    <xf numFmtId="0" fontId="40" fillId="0" borderId="2" xfId="24" applyFont="1" applyBorder="1" applyAlignment="1">
      <alignment vertical="center"/>
    </xf>
    <xf numFmtId="0" fontId="40" fillId="0" borderId="0" xfId="24" applyFont="1" applyAlignment="1">
      <alignment horizontal="center" vertical="center"/>
    </xf>
    <xf numFmtId="0" fontId="40" fillId="0" borderId="0" xfId="24" applyFont="1" applyAlignment="1">
      <alignment horizontal="center" vertical="center" wrapText="1"/>
    </xf>
    <xf numFmtId="0" fontId="42" fillId="0" borderId="0" xfId="24" applyFont="1" applyAlignment="1">
      <alignment horizontal="center" vertical="center"/>
    </xf>
    <xf numFmtId="0" fontId="44" fillId="0" borderId="0" xfId="24" applyFont="1" applyAlignment="1">
      <alignment horizontal="center" vertical="center"/>
    </xf>
    <xf numFmtId="0" fontId="41" fillId="0" borderId="0" xfId="24" applyFont="1" applyAlignment="1">
      <alignment horizontal="center" vertical="center" wrapText="1"/>
    </xf>
    <xf numFmtId="0" fontId="44" fillId="15" borderId="28" xfId="24" applyFont="1" applyFill="1" applyBorder="1" applyAlignment="1">
      <alignment horizontal="justify" vertical="top" wrapText="1"/>
    </xf>
    <xf numFmtId="0" fontId="44" fillId="15" borderId="28" xfId="24" applyFont="1" applyFill="1" applyBorder="1" applyAlignment="1">
      <alignment vertical="center" wrapText="1"/>
    </xf>
    <xf numFmtId="0" fontId="44" fillId="15" borderId="28" xfId="24" applyFont="1" applyFill="1" applyBorder="1" applyAlignment="1">
      <alignment horizontal="center" vertical="center" wrapText="1"/>
    </xf>
    <xf numFmtId="0" fontId="44" fillId="15" borderId="28" xfId="24" applyFont="1" applyFill="1" applyBorder="1" applyAlignment="1">
      <alignment vertical="top" wrapText="1"/>
    </xf>
    <xf numFmtId="0" fontId="44" fillId="15" borderId="28" xfId="24" applyFont="1" applyFill="1" applyBorder="1" applyAlignment="1">
      <alignment horizontal="center" vertical="top" wrapText="1"/>
    </xf>
    <xf numFmtId="0" fontId="44" fillId="15" borderId="28" xfId="24" applyFont="1" applyFill="1" applyBorder="1" applyAlignment="1">
      <alignment horizontal="center" vertical="distributed"/>
    </xf>
    <xf numFmtId="0" fontId="44" fillId="15" borderId="28" xfId="24" applyFont="1" applyFill="1" applyBorder="1" applyAlignment="1">
      <alignment vertical="distributed"/>
    </xf>
    <xf numFmtId="0" fontId="43" fillId="15" borderId="28" xfId="24" applyFont="1" applyFill="1" applyBorder="1" applyAlignment="1">
      <alignment horizontal="justify" vertical="top" wrapText="1"/>
    </xf>
    <xf numFmtId="0" fontId="44" fillId="15" borderId="31" xfId="24" applyFont="1" applyFill="1" applyBorder="1" applyAlignment="1">
      <alignment vertical="top" wrapText="1"/>
    </xf>
    <xf numFmtId="0" fontId="0" fillId="0" borderId="0" xfId="0" applyAlignment="1">
      <alignment horizontal="justify" vertical="top" wrapText="1"/>
    </xf>
    <xf numFmtId="0" fontId="40" fillId="0" borderId="0" xfId="24" applyFont="1"/>
    <xf numFmtId="0" fontId="41" fillId="0" borderId="0" xfId="24" applyFont="1"/>
    <xf numFmtId="0" fontId="40" fillId="0" borderId="2" xfId="24" applyFont="1" applyBorder="1" applyAlignment="1">
      <alignment horizontal="center" vertical="center"/>
    </xf>
    <xf numFmtId="0" fontId="40" fillId="17" borderId="2" xfId="24" applyFont="1" applyFill="1" applyBorder="1" applyAlignment="1">
      <alignment horizontal="justify" vertical="center" wrapText="1"/>
    </xf>
    <xf numFmtId="0" fontId="40" fillId="17" borderId="2" xfId="24" applyFont="1" applyFill="1" applyBorder="1" applyAlignment="1">
      <alignment horizontal="justify" vertical="top" wrapText="1"/>
    </xf>
    <xf numFmtId="0" fontId="40" fillId="18" borderId="1" xfId="24" applyFont="1" applyFill="1" applyBorder="1" applyAlignment="1">
      <alignment horizontal="justify" vertical="center" wrapText="1"/>
    </xf>
    <xf numFmtId="0" fontId="40" fillId="18" borderId="1" xfId="24" applyFont="1" applyFill="1" applyBorder="1" applyAlignment="1">
      <alignment vertical="center" wrapText="1"/>
    </xf>
    <xf numFmtId="0" fontId="40" fillId="18" borderId="1" xfId="24" applyFont="1" applyFill="1" applyBorder="1" applyAlignment="1">
      <alignment horizontal="left" vertical="center" wrapText="1"/>
    </xf>
    <xf numFmtId="3" fontId="40" fillId="18" borderId="1" xfId="24" applyNumberFormat="1" applyFont="1" applyFill="1" applyBorder="1" applyAlignment="1">
      <alignment vertical="center" wrapText="1"/>
    </xf>
    <xf numFmtId="0" fontId="40" fillId="18" borderId="1" xfId="24" applyFont="1" applyFill="1" applyBorder="1" applyAlignment="1">
      <alignment vertical="center"/>
    </xf>
    <xf numFmtId="0" fontId="40" fillId="18" borderId="1" xfId="24" applyFont="1" applyFill="1" applyBorder="1" applyAlignment="1">
      <alignment horizontal="left" vertical="center"/>
    </xf>
    <xf numFmtId="0" fontId="40" fillId="18" borderId="30" xfId="24" applyFont="1" applyFill="1" applyBorder="1" applyAlignment="1">
      <alignment vertical="center" wrapText="1"/>
    </xf>
    <xf numFmtId="0" fontId="41" fillId="14" borderId="23" xfId="24" applyFont="1" applyFill="1" applyBorder="1" applyAlignment="1">
      <alignment horizontal="center" vertical="center" wrapText="1"/>
    </xf>
    <xf numFmtId="0" fontId="36" fillId="14" borderId="20" xfId="0" applyFont="1" applyFill="1" applyBorder="1" applyAlignment="1" applyProtection="1">
      <alignment horizontal="center" vertical="center" wrapText="1"/>
      <protection locked="0"/>
    </xf>
    <xf numFmtId="0" fontId="36" fillId="14" borderId="56" xfId="0" applyFont="1" applyFill="1" applyBorder="1" applyAlignment="1" applyProtection="1">
      <alignment horizontal="center" vertical="center" wrapText="1"/>
      <protection locked="0"/>
    </xf>
    <xf numFmtId="0" fontId="40" fillId="17" borderId="37" xfId="24" applyFont="1" applyFill="1" applyBorder="1" applyAlignment="1">
      <alignment horizontal="justify" vertical="center" wrapText="1"/>
    </xf>
    <xf numFmtId="0" fontId="46" fillId="18" borderId="1" xfId="24" applyFont="1" applyFill="1" applyBorder="1" applyAlignment="1">
      <alignment horizontal="justify" vertical="center" wrapText="1"/>
    </xf>
    <xf numFmtId="0" fontId="46" fillId="0" borderId="2" xfId="24" applyFont="1" applyBorder="1" applyAlignment="1">
      <alignment horizontal="left" vertical="center" wrapText="1"/>
    </xf>
    <xf numFmtId="0" fontId="46" fillId="16" borderId="2" xfId="24" applyFont="1" applyFill="1" applyBorder="1" applyAlignment="1">
      <alignment vertical="center"/>
    </xf>
    <xf numFmtId="0" fontId="46" fillId="17" borderId="2" xfId="24" applyFont="1" applyFill="1" applyBorder="1" applyAlignment="1">
      <alignment horizontal="justify" vertical="center" wrapText="1"/>
    </xf>
    <xf numFmtId="0" fontId="46" fillId="18" borderId="1" xfId="24" applyFont="1" applyFill="1" applyBorder="1" applyAlignment="1">
      <alignment horizontal="left" vertical="center" wrapText="1"/>
    </xf>
    <xf numFmtId="0" fontId="46" fillId="0" borderId="2" xfId="24" applyFont="1" applyBorder="1" applyAlignment="1">
      <alignment horizontal="center"/>
    </xf>
    <xf numFmtId="0" fontId="46" fillId="0" borderId="2" xfId="24" applyFont="1" applyBorder="1" applyAlignment="1">
      <alignment horizontal="center" vertical="center"/>
    </xf>
    <xf numFmtId="0" fontId="46" fillId="17" borderId="2" xfId="24" applyFont="1" applyFill="1" applyBorder="1" applyAlignment="1">
      <alignment horizontal="justify" vertical="top" wrapText="1"/>
    </xf>
    <xf numFmtId="0" fontId="46" fillId="18" borderId="1" xfId="24" applyFont="1" applyFill="1" applyBorder="1" applyAlignment="1">
      <alignment vertical="center" wrapText="1"/>
    </xf>
    <xf numFmtId="0" fontId="46" fillId="0" borderId="2" xfId="24" applyFont="1" applyBorder="1"/>
    <xf numFmtId="0" fontId="47" fillId="18" borderId="1" xfId="24" applyFont="1" applyFill="1" applyBorder="1" applyAlignment="1">
      <alignment horizontal="left" vertical="center" wrapText="1"/>
    </xf>
    <xf numFmtId="0" fontId="47" fillId="0" borderId="2" xfId="24" applyFont="1" applyBorder="1" applyAlignment="1">
      <alignment horizontal="left" vertical="center" wrapText="1"/>
    </xf>
    <xf numFmtId="0" fontId="47" fillId="0" borderId="2" xfId="24" applyFont="1" applyBorder="1"/>
    <xf numFmtId="0" fontId="47" fillId="17" borderId="2" xfId="24" applyFont="1" applyFill="1" applyBorder="1" applyAlignment="1">
      <alignment horizontal="justify" vertical="center" wrapText="1"/>
    </xf>
    <xf numFmtId="0" fontId="47" fillId="18" borderId="1" xfId="24" applyFont="1" applyFill="1" applyBorder="1" applyAlignment="1">
      <alignment horizontal="justify" vertical="center" wrapText="1"/>
    </xf>
    <xf numFmtId="0" fontId="47" fillId="18" borderId="4" xfId="24" applyFont="1" applyFill="1" applyBorder="1" applyAlignment="1">
      <alignment horizontal="justify" vertical="center" wrapText="1"/>
    </xf>
    <xf numFmtId="0" fontId="47" fillId="0" borderId="5" xfId="24" applyFont="1" applyBorder="1" applyAlignment="1">
      <alignment horizontal="left" vertical="center" wrapText="1"/>
    </xf>
    <xf numFmtId="0" fontId="47" fillId="16" borderId="5" xfId="24" applyFont="1" applyFill="1" applyBorder="1" applyAlignment="1">
      <alignment vertical="center"/>
    </xf>
    <xf numFmtId="0" fontId="47" fillId="17" borderId="5" xfId="24" applyFont="1" applyFill="1" applyBorder="1" applyAlignment="1">
      <alignment horizontal="justify" vertical="center" wrapText="1"/>
    </xf>
    <xf numFmtId="0" fontId="47" fillId="16" borderId="2" xfId="24" applyFont="1" applyFill="1" applyBorder="1" applyAlignment="1">
      <alignment vertical="center"/>
    </xf>
    <xf numFmtId="0" fontId="47" fillId="16" borderId="2" xfId="24" applyFont="1" applyFill="1" applyBorder="1"/>
    <xf numFmtId="0" fontId="46" fillId="18" borderId="1" xfId="24" applyFont="1" applyFill="1" applyBorder="1" applyAlignment="1">
      <alignment vertical="center"/>
    </xf>
    <xf numFmtId="0" fontId="46" fillId="18" borderId="1" xfId="24" applyFont="1" applyFill="1" applyBorder="1" applyAlignment="1">
      <alignment horizontal="left" vertical="center"/>
    </xf>
    <xf numFmtId="0" fontId="47" fillId="18" borderId="1" xfId="24" applyFont="1" applyFill="1" applyBorder="1" applyAlignment="1">
      <alignment horizontal="left" vertical="center"/>
    </xf>
    <xf numFmtId="0" fontId="47" fillId="16" borderId="2" xfId="24" applyFont="1" applyFill="1" applyBorder="1" applyAlignment="1">
      <alignment horizontal="center"/>
    </xf>
    <xf numFmtId="0" fontId="47" fillId="16" borderId="2" xfId="24" applyFont="1" applyFill="1" applyBorder="1" applyAlignment="1">
      <alignment horizontal="center" vertical="center"/>
    </xf>
    <xf numFmtId="0" fontId="48" fillId="17" borderId="2" xfId="24" applyFont="1" applyFill="1" applyBorder="1" applyAlignment="1">
      <alignment horizontal="justify" vertical="center" wrapText="1"/>
    </xf>
    <xf numFmtId="0" fontId="46" fillId="16" borderId="2" xfId="24" applyFont="1" applyFill="1" applyBorder="1" applyAlignment="1">
      <alignment horizontal="center"/>
    </xf>
    <xf numFmtId="0" fontId="0" fillId="4" borderId="53" xfId="0" applyFill="1" applyBorder="1"/>
    <xf numFmtId="0" fontId="30" fillId="0" borderId="36" xfId="0" quotePrefix="1" applyFont="1" applyBorder="1" applyAlignment="1">
      <alignment vertical="center" wrapText="1"/>
    </xf>
    <xf numFmtId="0" fontId="0" fillId="0" borderId="36" xfId="0" applyBorder="1"/>
    <xf numFmtId="0" fontId="30" fillId="0" borderId="21" xfId="0" quotePrefix="1" applyFont="1" applyBorder="1" applyAlignment="1">
      <alignment vertical="center" wrapText="1"/>
    </xf>
    <xf numFmtId="49" fontId="34" fillId="19" borderId="19" xfId="0" applyNumberFormat="1" applyFont="1" applyFill="1" applyBorder="1" applyAlignment="1">
      <alignment horizontal="center" vertical="center"/>
    </xf>
    <xf numFmtId="0" fontId="30" fillId="19" borderId="29" xfId="0" applyFont="1" applyFill="1" applyBorder="1" applyAlignment="1">
      <alignment vertical="top"/>
    </xf>
    <xf numFmtId="0" fontId="30" fillId="19" borderId="29" xfId="0" applyFont="1" applyFill="1" applyBorder="1" applyAlignment="1">
      <alignment vertical="top" wrapText="1"/>
    </xf>
    <xf numFmtId="0" fontId="30" fillId="0" borderId="64" xfId="0" quotePrefix="1" applyFont="1" applyBorder="1" applyAlignment="1">
      <alignment vertical="center" wrapText="1"/>
    </xf>
    <xf numFmtId="0" fontId="11" fillId="0" borderId="0" xfId="25"/>
    <xf numFmtId="0" fontId="50" fillId="20" borderId="17" xfId="25" applyFont="1" applyFill="1" applyBorder="1" applyAlignment="1">
      <alignment horizontal="center" vertical="center" wrapText="1"/>
    </xf>
    <xf numFmtId="0" fontId="50" fillId="20" borderId="8" xfId="25" applyFont="1" applyFill="1" applyBorder="1" applyAlignment="1">
      <alignment horizontal="center" vertical="center" wrapText="1"/>
    </xf>
    <xf numFmtId="0" fontId="52" fillId="0" borderId="1" xfId="25" applyFont="1" applyBorder="1" applyAlignment="1">
      <alignment horizontal="justify" vertical="center" wrapText="1"/>
    </xf>
    <xf numFmtId="0" fontId="52" fillId="0" borderId="2" xfId="25" applyFont="1" applyBorder="1" applyAlignment="1">
      <alignment horizontal="justify" vertical="center" wrapText="1"/>
    </xf>
    <xf numFmtId="0" fontId="52" fillId="0" borderId="1" xfId="25" applyFont="1" applyBorder="1" applyAlignment="1">
      <alignment horizontal="left" vertical="center" wrapText="1"/>
    </xf>
    <xf numFmtId="0" fontId="52" fillId="0" borderId="2" xfId="25" applyFont="1" applyBorder="1" applyAlignment="1">
      <alignment horizontal="left" vertical="center" wrapText="1"/>
    </xf>
    <xf numFmtId="0" fontId="52" fillId="0" borderId="19" xfId="25" applyFont="1" applyBorder="1" applyAlignment="1">
      <alignment horizontal="left" vertical="center" wrapText="1"/>
    </xf>
    <xf numFmtId="0" fontId="52" fillId="0" borderId="20" xfId="25" applyFont="1" applyBorder="1" applyAlignment="1">
      <alignment horizontal="left" vertical="center" wrapText="1"/>
    </xf>
    <xf numFmtId="0" fontId="53" fillId="0" borderId="22" xfId="25" applyFont="1" applyBorder="1" applyAlignment="1">
      <alignment horizontal="left" vertical="center" wrapText="1"/>
    </xf>
    <xf numFmtId="0" fontId="53" fillId="0" borderId="23" xfId="25" applyFont="1" applyBorder="1" applyAlignment="1">
      <alignment horizontal="left" vertical="center" wrapText="1"/>
    </xf>
    <xf numFmtId="0" fontId="52" fillId="0" borderId="37" xfId="25" applyFont="1" applyBorder="1" applyAlignment="1">
      <alignment horizontal="left" vertical="center" wrapText="1"/>
    </xf>
    <xf numFmtId="0" fontId="52" fillId="0" borderId="30" xfId="25" applyFont="1" applyBorder="1" applyAlignment="1">
      <alignment horizontal="left" vertical="center" wrapText="1"/>
    </xf>
    <xf numFmtId="0" fontId="53" fillId="0" borderId="5" xfId="25" applyFont="1" applyBorder="1" applyAlignment="1">
      <alignment horizontal="left" vertical="center" wrapText="1"/>
    </xf>
    <xf numFmtId="0" fontId="53" fillId="0" borderId="4" xfId="25" applyFont="1" applyBorder="1" applyAlignment="1">
      <alignment horizontal="left" vertical="center" wrapText="1"/>
    </xf>
    <xf numFmtId="0" fontId="52" fillId="0" borderId="30" xfId="25" applyFont="1" applyBorder="1" applyAlignment="1">
      <alignment vertical="center" wrapText="1"/>
    </xf>
    <xf numFmtId="0" fontId="52" fillId="0" borderId="37" xfId="25" applyFont="1" applyBorder="1" applyAlignment="1">
      <alignment vertical="center" wrapText="1"/>
    </xf>
    <xf numFmtId="0" fontId="52" fillId="0" borderId="19" xfId="25" applyFont="1" applyBorder="1" applyAlignment="1">
      <alignment vertical="center" wrapText="1"/>
    </xf>
    <xf numFmtId="0" fontId="52" fillId="0" borderId="20" xfId="25" applyFont="1" applyBorder="1" applyAlignment="1">
      <alignment vertical="center" wrapText="1"/>
    </xf>
    <xf numFmtId="0" fontId="53" fillId="0" borderId="17" xfId="25" applyFont="1" applyBorder="1" applyAlignment="1">
      <alignment horizontal="left" vertical="center" wrapText="1"/>
    </xf>
    <xf numFmtId="0" fontId="53" fillId="0" borderId="8" xfId="25" applyFont="1" applyBorder="1" applyAlignment="1">
      <alignment horizontal="left" vertical="center" wrapText="1"/>
    </xf>
    <xf numFmtId="49" fontId="53" fillId="0" borderId="23" xfId="25" applyNumberFormat="1" applyFont="1" applyBorder="1" applyAlignment="1">
      <alignment horizontal="left" vertical="center" wrapText="1"/>
    </xf>
    <xf numFmtId="49" fontId="53" fillId="0" borderId="5" xfId="25" applyNumberFormat="1" applyFont="1" applyBorder="1" applyAlignment="1">
      <alignment horizontal="left" vertical="center" wrapText="1"/>
    </xf>
    <xf numFmtId="49" fontId="52" fillId="0" borderId="37" xfId="25" applyNumberFormat="1" applyFont="1" applyBorder="1" applyAlignment="1">
      <alignment horizontal="left" vertical="center" wrapText="1"/>
    </xf>
    <xf numFmtId="49" fontId="52" fillId="0" borderId="2" xfId="25" applyNumberFormat="1" applyFont="1" applyBorder="1" applyAlignment="1">
      <alignment horizontal="left" vertical="center" wrapText="1"/>
    </xf>
    <xf numFmtId="49" fontId="52" fillId="0" borderId="20" xfId="25" applyNumberFormat="1" applyFont="1" applyBorder="1" applyAlignment="1">
      <alignment horizontal="left" vertical="center" wrapText="1"/>
    </xf>
    <xf numFmtId="49" fontId="53" fillId="0" borderId="37" xfId="25" applyNumberFormat="1" applyFont="1" applyBorder="1" applyAlignment="1">
      <alignment vertical="center" wrapText="1"/>
    </xf>
    <xf numFmtId="49" fontId="52" fillId="0" borderId="2" xfId="25" applyNumberFormat="1" applyFont="1" applyBorder="1" applyAlignment="1">
      <alignment horizontal="justify" vertical="center" wrapText="1"/>
    </xf>
    <xf numFmtId="49" fontId="52" fillId="0" borderId="20" xfId="25" applyNumberFormat="1" applyFont="1" applyBorder="1" applyAlignment="1">
      <alignment vertical="center" wrapText="1"/>
    </xf>
    <xf numFmtId="49" fontId="53" fillId="0" borderId="8" xfId="25" applyNumberFormat="1" applyFont="1" applyBorder="1" applyAlignment="1">
      <alignment horizontal="left" vertical="center" wrapText="1"/>
    </xf>
    <xf numFmtId="0" fontId="30" fillId="13" borderId="31" xfId="0" applyFont="1" applyFill="1" applyBorder="1" applyAlignment="1">
      <alignment vertical="center" wrapText="1"/>
    </xf>
    <xf numFmtId="0" fontId="30" fillId="0" borderId="49" xfId="0" applyFont="1" applyBorder="1" applyAlignment="1">
      <alignment vertical="center"/>
    </xf>
    <xf numFmtId="0" fontId="20" fillId="3" borderId="0" xfId="0" applyFont="1" applyFill="1" applyAlignment="1">
      <alignment horizontal="center"/>
    </xf>
    <xf numFmtId="0" fontId="30" fillId="16" borderId="2" xfId="0" applyFont="1" applyFill="1" applyBorder="1" applyAlignment="1">
      <alignment vertical="center"/>
    </xf>
    <xf numFmtId="0" fontId="30" fillId="16" borderId="2" xfId="0" applyFont="1" applyFill="1" applyBorder="1" applyAlignment="1">
      <alignment vertical="center" wrapText="1"/>
    </xf>
    <xf numFmtId="40" fontId="30" fillId="16" borderId="2" xfId="0" applyNumberFormat="1" applyFont="1" applyFill="1" applyBorder="1" applyAlignment="1">
      <alignment vertical="center"/>
    </xf>
    <xf numFmtId="2" fontId="31" fillId="11" borderId="36" xfId="0" applyNumberFormat="1" applyFont="1" applyFill="1" applyBorder="1" applyAlignment="1" applyProtection="1">
      <alignment horizontal="center" vertical="top" wrapText="1"/>
      <protection locked="0"/>
    </xf>
    <xf numFmtId="40" fontId="30" fillId="2" borderId="2" xfId="0" quotePrefix="1" applyNumberFormat="1" applyFont="1" applyFill="1" applyBorder="1" applyAlignment="1" applyProtection="1">
      <alignment vertical="top" wrapText="1"/>
      <protection locked="0"/>
    </xf>
    <xf numFmtId="40" fontId="31" fillId="3" borderId="23" xfId="0" quotePrefix="1" applyNumberFormat="1" applyFont="1" applyFill="1" applyBorder="1" applyAlignment="1" applyProtection="1">
      <alignment vertical="top" wrapText="1"/>
      <protection locked="0"/>
    </xf>
    <xf numFmtId="40" fontId="30" fillId="2" borderId="20" xfId="0" quotePrefix="1" applyNumberFormat="1" applyFont="1" applyFill="1" applyBorder="1" applyAlignment="1" applyProtection="1">
      <alignment vertical="top" wrapText="1"/>
      <protection locked="0"/>
    </xf>
    <xf numFmtId="0" fontId="30" fillId="0" borderId="6" xfId="0" applyFont="1" applyBorder="1" applyAlignment="1">
      <alignment vertical="center"/>
    </xf>
    <xf numFmtId="0" fontId="30" fillId="16" borderId="22" xfId="0" applyFont="1" applyFill="1" applyBorder="1" applyAlignment="1">
      <alignment vertical="center"/>
    </xf>
    <xf numFmtId="0" fontId="30" fillId="16" borderId="23" xfId="0" applyFont="1" applyFill="1" applyBorder="1" applyAlignment="1">
      <alignment vertical="center"/>
    </xf>
    <xf numFmtId="0" fontId="30" fillId="16" borderId="24" xfId="0" applyFont="1" applyFill="1" applyBorder="1" applyAlignment="1">
      <alignment vertical="center"/>
    </xf>
    <xf numFmtId="0" fontId="30" fillId="16" borderId="1" xfId="0" applyFont="1" applyFill="1" applyBorder="1" applyAlignment="1">
      <alignment vertical="center"/>
    </xf>
    <xf numFmtId="0" fontId="30" fillId="16" borderId="3" xfId="0" applyFont="1" applyFill="1" applyBorder="1" applyAlignment="1">
      <alignment vertical="center"/>
    </xf>
    <xf numFmtId="0" fontId="30" fillId="16" borderId="1" xfId="0" applyFont="1" applyFill="1" applyBorder="1" applyAlignment="1">
      <alignment vertical="center" wrapText="1"/>
    </xf>
    <xf numFmtId="0" fontId="30" fillId="16" borderId="3" xfId="0" applyFont="1" applyFill="1" applyBorder="1" applyAlignment="1">
      <alignment vertical="center" wrapText="1"/>
    </xf>
    <xf numFmtId="0" fontId="30" fillId="16" borderId="19" xfId="0" applyFont="1" applyFill="1" applyBorder="1" applyAlignment="1">
      <alignment vertical="center"/>
    </xf>
    <xf numFmtId="0" fontId="30" fillId="16" borderId="20" xfId="0" applyFont="1" applyFill="1" applyBorder="1" applyAlignment="1">
      <alignment vertical="center"/>
    </xf>
    <xf numFmtId="0" fontId="30" fillId="16" borderId="21" xfId="0" applyFont="1" applyFill="1" applyBorder="1" applyAlignment="1">
      <alignment vertical="center"/>
    </xf>
    <xf numFmtId="0" fontId="30" fillId="16" borderId="22" xfId="0" applyFont="1" applyFill="1" applyBorder="1" applyAlignment="1">
      <alignment vertical="center" wrapText="1"/>
    </xf>
    <xf numFmtId="0" fontId="30" fillId="16" borderId="23" xfId="0" applyFont="1" applyFill="1" applyBorder="1" applyAlignment="1">
      <alignment vertical="center" wrapText="1"/>
    </xf>
    <xf numFmtId="0" fontId="30" fillId="16" borderId="24" xfId="0" applyFont="1" applyFill="1" applyBorder="1" applyAlignment="1">
      <alignment vertical="center" wrapText="1"/>
    </xf>
    <xf numFmtId="40" fontId="30" fillId="16" borderId="1" xfId="0" applyNumberFormat="1" applyFont="1" applyFill="1" applyBorder="1" applyAlignment="1">
      <alignment vertical="center"/>
    </xf>
    <xf numFmtId="40" fontId="30" fillId="16" borderId="3" xfId="0" applyNumberFormat="1" applyFont="1" applyFill="1" applyBorder="1" applyAlignment="1">
      <alignment vertical="center"/>
    </xf>
    <xf numFmtId="0" fontId="30" fillId="16" borderId="19" xfId="0" applyFont="1" applyFill="1" applyBorder="1" applyAlignment="1">
      <alignment vertical="center" wrapText="1"/>
    </xf>
    <xf numFmtId="0" fontId="30" fillId="16" borderId="20" xfId="0" applyFont="1" applyFill="1" applyBorder="1" applyAlignment="1">
      <alignment vertical="center" wrapText="1"/>
    </xf>
    <xf numFmtId="0" fontId="30" fillId="16" borderId="21" xfId="0" applyFont="1" applyFill="1" applyBorder="1" applyAlignment="1">
      <alignment vertical="center" wrapText="1"/>
    </xf>
    <xf numFmtId="0" fontId="0" fillId="16" borderId="19" xfId="0" applyFill="1" applyBorder="1"/>
    <xf numFmtId="0" fontId="0" fillId="16" borderId="20" xfId="0" applyFill="1" applyBorder="1"/>
    <xf numFmtId="0" fontId="0" fillId="16" borderId="21" xfId="0" applyFill="1" applyBorder="1"/>
    <xf numFmtId="0" fontId="30" fillId="16" borderId="17" xfId="0" applyFont="1" applyFill="1" applyBorder="1" applyAlignment="1">
      <alignment vertical="center"/>
    </xf>
    <xf numFmtId="0" fontId="30" fillId="16" borderId="8" xfId="0" applyFont="1" applyFill="1" applyBorder="1" applyAlignment="1">
      <alignment vertical="center"/>
    </xf>
    <xf numFmtId="0" fontId="30" fillId="16" borderId="14" xfId="0" applyFont="1" applyFill="1" applyBorder="1" applyAlignment="1">
      <alignment vertical="center"/>
    </xf>
    <xf numFmtId="0" fontId="30" fillId="0" borderId="17" xfId="0" applyFont="1" applyBorder="1" applyAlignment="1">
      <alignment vertical="center"/>
    </xf>
    <xf numFmtId="0" fontId="30" fillId="0" borderId="8" xfId="0" applyFont="1" applyBorder="1" applyAlignment="1">
      <alignment vertical="center"/>
    </xf>
    <xf numFmtId="0" fontId="30" fillId="0" borderId="14" xfId="0" applyFont="1" applyBorder="1" applyAlignment="1">
      <alignment vertical="center"/>
    </xf>
    <xf numFmtId="49" fontId="30" fillId="2" borderId="3" xfId="0" quotePrefix="1" applyNumberFormat="1" applyFont="1" applyFill="1" applyBorder="1" applyAlignment="1">
      <alignment vertical="top" wrapText="1"/>
    </xf>
    <xf numFmtId="0" fontId="40" fillId="0" borderId="2" xfId="30" applyFont="1" applyBorder="1" applyAlignment="1">
      <alignment horizontal="justify" vertical="center" wrapText="1"/>
    </xf>
    <xf numFmtId="0" fontId="54" fillId="0" borderId="38" xfId="30" applyFont="1" applyBorder="1" applyAlignment="1">
      <alignment horizontal="left" vertical="center"/>
    </xf>
    <xf numFmtId="0" fontId="8" fillId="0" borderId="0" xfId="30"/>
    <xf numFmtId="0" fontId="56" fillId="0" borderId="0" xfId="30" applyFont="1" applyAlignment="1">
      <alignment horizontal="centerContinuous" wrapText="1"/>
    </xf>
    <xf numFmtId="0" fontId="55" fillId="16" borderId="2" xfId="30" applyFont="1" applyFill="1" applyBorder="1" applyAlignment="1">
      <alignment horizontal="center" vertical="center" wrapText="1"/>
    </xf>
    <xf numFmtId="0" fontId="55" fillId="0" borderId="2" xfId="30" applyFont="1" applyBorder="1" applyAlignment="1">
      <alignment horizontal="left" vertical="center"/>
    </xf>
    <xf numFmtId="0" fontId="55" fillId="0" borderId="2" xfId="30" applyFont="1" applyBorder="1" applyAlignment="1">
      <alignment horizontal="center" vertical="center"/>
    </xf>
    <xf numFmtId="0" fontId="55" fillId="16" borderId="2" xfId="30" applyFont="1" applyFill="1" applyBorder="1"/>
    <xf numFmtId="0" fontId="55" fillId="0" borderId="2" xfId="30" applyFont="1" applyBorder="1"/>
    <xf numFmtId="0" fontId="55" fillId="0" borderId="2" xfId="30" quotePrefix="1" applyFont="1" applyBorder="1" applyAlignment="1">
      <alignment vertical="center" wrapText="1"/>
    </xf>
    <xf numFmtId="0" fontId="55" fillId="16" borderId="2" xfId="30" quotePrefix="1" applyFont="1" applyFill="1" applyBorder="1" applyAlignment="1">
      <alignment vertical="center" wrapText="1"/>
    </xf>
    <xf numFmtId="0" fontId="55" fillId="0" borderId="2" xfId="30" quotePrefix="1" applyFont="1" applyBorder="1" applyAlignment="1">
      <alignment vertical="center"/>
    </xf>
    <xf numFmtId="0" fontId="55" fillId="16" borderId="2" xfId="30" quotePrefix="1" applyFont="1" applyFill="1" applyBorder="1" applyAlignment="1">
      <alignment vertical="center"/>
    </xf>
    <xf numFmtId="49" fontId="34" fillId="5" borderId="66" xfId="0" applyNumberFormat="1" applyFont="1" applyFill="1" applyBorder="1" applyAlignment="1">
      <alignment horizontal="center" vertical="center"/>
    </xf>
    <xf numFmtId="0" fontId="31" fillId="3" borderId="58" xfId="0" applyFont="1" applyFill="1" applyBorder="1" applyAlignment="1">
      <alignment vertical="top" wrapText="1"/>
    </xf>
    <xf numFmtId="0" fontId="30" fillId="0" borderId="39" xfId="0" applyFont="1" applyBorder="1" applyAlignment="1">
      <alignment vertical="center"/>
    </xf>
    <xf numFmtId="0" fontId="30" fillId="16" borderId="47" xfId="0" applyFont="1" applyFill="1" applyBorder="1" applyAlignment="1">
      <alignment vertical="center"/>
    </xf>
    <xf numFmtId="0" fontId="30" fillId="16" borderId="58" xfId="0" applyFont="1" applyFill="1" applyBorder="1" applyAlignment="1">
      <alignment vertical="center"/>
    </xf>
    <xf numFmtId="0" fontId="30" fillId="16" borderId="57" xfId="0" applyFont="1" applyFill="1" applyBorder="1" applyAlignment="1">
      <alignment vertical="center"/>
    </xf>
    <xf numFmtId="0" fontId="30" fillId="16" borderId="30" xfId="0" applyFont="1" applyFill="1" applyBorder="1" applyAlignment="1">
      <alignment vertical="center"/>
    </xf>
    <xf numFmtId="0" fontId="30" fillId="16" borderId="37" xfId="0" applyFont="1" applyFill="1" applyBorder="1" applyAlignment="1">
      <alignment vertical="center"/>
    </xf>
    <xf numFmtId="0" fontId="30" fillId="16" borderId="16" xfId="0" applyFont="1" applyFill="1" applyBorder="1" applyAlignment="1">
      <alignment vertical="center"/>
    </xf>
    <xf numFmtId="0" fontId="30" fillId="5" borderId="43" xfId="0" applyFont="1" applyFill="1" applyBorder="1" applyAlignment="1">
      <alignment vertical="top" wrapText="1"/>
    </xf>
    <xf numFmtId="0" fontId="30" fillId="16" borderId="4" xfId="0" applyFont="1" applyFill="1" applyBorder="1" applyAlignment="1">
      <alignment vertical="center"/>
    </xf>
    <xf numFmtId="0" fontId="30" fillId="16" borderId="5" xfId="0" applyFont="1" applyFill="1" applyBorder="1" applyAlignment="1">
      <alignment vertical="center"/>
    </xf>
    <xf numFmtId="0" fontId="30" fillId="16" borderId="36" xfId="0" applyFont="1" applyFill="1" applyBorder="1" applyAlignment="1">
      <alignment vertical="center"/>
    </xf>
    <xf numFmtId="0" fontId="30" fillId="0" borderId="23" xfId="0" quotePrefix="1" applyFont="1" applyBorder="1" applyAlignment="1">
      <alignment vertical="center"/>
    </xf>
    <xf numFmtId="0" fontId="30" fillId="5" borderId="24" xfId="0" applyFont="1" applyFill="1" applyBorder="1" applyAlignment="1">
      <alignment vertical="top" wrapText="1"/>
    </xf>
    <xf numFmtId="49" fontId="34" fillId="5" borderId="19" xfId="0" applyNumberFormat="1" applyFont="1" applyFill="1" applyBorder="1" applyAlignment="1">
      <alignment horizontal="center" vertical="center"/>
    </xf>
    <xf numFmtId="0" fontId="30" fillId="0" borderId="20" xfId="0" quotePrefix="1" applyFont="1" applyBorder="1" applyAlignment="1">
      <alignment vertical="center"/>
    </xf>
    <xf numFmtId="0" fontId="30" fillId="5" borderId="21" xfId="0" applyFont="1" applyFill="1" applyBorder="1" applyAlignment="1">
      <alignment vertical="top" wrapText="1"/>
    </xf>
    <xf numFmtId="49" fontId="34" fillId="6" borderId="47" xfId="0" applyNumberFormat="1" applyFont="1" applyFill="1" applyBorder="1" applyAlignment="1">
      <alignment horizontal="center" vertical="center"/>
    </xf>
    <xf numFmtId="0" fontId="30" fillId="0" borderId="57" xfId="0" applyFont="1" applyBorder="1" applyAlignment="1">
      <alignment vertical="center"/>
    </xf>
    <xf numFmtId="49" fontId="34" fillId="6" borderId="30" xfId="0" applyNumberFormat="1" applyFont="1" applyFill="1" applyBorder="1" applyAlignment="1">
      <alignment horizontal="center" vertical="center"/>
    </xf>
    <xf numFmtId="0" fontId="30" fillId="0" borderId="16" xfId="0" applyFont="1" applyBorder="1" applyAlignment="1">
      <alignment vertical="center"/>
    </xf>
    <xf numFmtId="0" fontId="30" fillId="6" borderId="31" xfId="0" applyFont="1" applyFill="1" applyBorder="1" applyAlignment="1">
      <alignment wrapText="1"/>
    </xf>
    <xf numFmtId="0" fontId="30" fillId="16" borderId="4" xfId="0" applyFont="1" applyFill="1" applyBorder="1" applyAlignment="1">
      <alignment vertical="center" wrapText="1"/>
    </xf>
    <xf numFmtId="0" fontId="30" fillId="16" borderId="5" xfId="0" applyFont="1" applyFill="1" applyBorder="1" applyAlignment="1">
      <alignment vertical="center" wrapText="1"/>
    </xf>
    <xf numFmtId="0" fontId="30" fillId="16" borderId="36" xfId="0" applyFont="1" applyFill="1" applyBorder="1" applyAlignment="1">
      <alignment vertical="center" wrapText="1"/>
    </xf>
    <xf numFmtId="0" fontId="30" fillId="0" borderId="2" xfId="0" applyFont="1" applyBorder="1" applyAlignment="1">
      <alignment vertical="center"/>
    </xf>
    <xf numFmtId="49" fontId="34" fillId="6" borderId="22" xfId="0" applyNumberFormat="1" applyFont="1" applyFill="1" applyBorder="1" applyAlignment="1">
      <alignment horizontal="center" vertical="center"/>
    </xf>
    <xf numFmtId="0" fontId="30" fillId="0" borderId="23" xfId="0" applyFont="1" applyBorder="1" applyAlignment="1">
      <alignment vertical="center"/>
    </xf>
    <xf numFmtId="0" fontId="30" fillId="0" borderId="20" xfId="0" applyFont="1" applyBorder="1" applyAlignment="1">
      <alignment vertical="center"/>
    </xf>
    <xf numFmtId="0" fontId="30" fillId="0" borderId="11" xfId="0" applyFont="1" applyBorder="1" applyAlignment="1">
      <alignment vertical="center" wrapText="1"/>
    </xf>
    <xf numFmtId="0" fontId="30" fillId="16" borderId="10" xfId="0" applyFont="1" applyFill="1" applyBorder="1" applyAlignment="1">
      <alignment vertical="center" wrapText="1"/>
    </xf>
    <xf numFmtId="0" fontId="30" fillId="16" borderId="56" xfId="0" applyFont="1" applyFill="1" applyBorder="1" applyAlignment="1">
      <alignment vertical="center" wrapText="1"/>
    </xf>
    <xf numFmtId="0" fontId="30" fillId="16" borderId="11" xfId="0" applyFont="1" applyFill="1" applyBorder="1" applyAlignment="1">
      <alignment vertical="center" wrapText="1"/>
    </xf>
    <xf numFmtId="49" fontId="34" fillId="5" borderId="61" xfId="0" applyNumberFormat="1" applyFont="1" applyFill="1" applyBorder="1" applyAlignment="1">
      <alignment horizontal="center" vertical="center"/>
    </xf>
    <xf numFmtId="0" fontId="31" fillId="3" borderId="59" xfId="0" applyFont="1" applyFill="1" applyBorder="1" applyAlignment="1">
      <alignment vertical="top" wrapText="1"/>
    </xf>
    <xf numFmtId="0" fontId="30" fillId="0" borderId="63" xfId="0" applyFont="1" applyBorder="1" applyAlignment="1">
      <alignment vertical="center"/>
    </xf>
    <xf numFmtId="0" fontId="30" fillId="16" borderId="42" xfId="0" applyFont="1" applyFill="1" applyBorder="1" applyAlignment="1">
      <alignment vertical="center"/>
    </xf>
    <xf numFmtId="0" fontId="30" fillId="16" borderId="59" xfId="0" applyFont="1" applyFill="1" applyBorder="1" applyAlignment="1">
      <alignment vertical="center"/>
    </xf>
    <xf numFmtId="0" fontId="30" fillId="16" borderId="52" xfId="0" applyFont="1" applyFill="1" applyBorder="1" applyAlignment="1">
      <alignment vertical="center"/>
    </xf>
    <xf numFmtId="0" fontId="30" fillId="5" borderId="3" xfId="0" applyFont="1" applyFill="1" applyBorder="1" applyAlignment="1">
      <alignment vertical="top" wrapText="1"/>
    </xf>
    <xf numFmtId="0" fontId="30" fillId="6" borderId="55" xfId="0" applyFont="1" applyFill="1" applyBorder="1" applyAlignment="1">
      <alignment horizontal="left" vertical="center" wrapText="1"/>
    </xf>
    <xf numFmtId="0" fontId="30" fillId="0" borderId="24" xfId="0" applyFont="1" applyBorder="1" applyAlignment="1">
      <alignment vertical="center"/>
    </xf>
    <xf numFmtId="0" fontId="0" fillId="3" borderId="62" xfId="0" applyFill="1" applyBorder="1"/>
    <xf numFmtId="49" fontId="34" fillId="6" borderId="10" xfId="0" applyNumberFormat="1" applyFont="1" applyFill="1" applyBorder="1" applyAlignment="1">
      <alignment horizontal="center" vertical="center"/>
    </xf>
    <xf numFmtId="0" fontId="30" fillId="16" borderId="10" xfId="0" applyFont="1" applyFill="1" applyBorder="1" applyAlignment="1">
      <alignment vertical="center"/>
    </xf>
    <xf numFmtId="0" fontId="30" fillId="16" borderId="56" xfId="0" applyFont="1" applyFill="1" applyBorder="1" applyAlignment="1">
      <alignment vertical="center"/>
    </xf>
    <xf numFmtId="0" fontId="30" fillId="16" borderId="11" xfId="0" applyFont="1" applyFill="1" applyBorder="1" applyAlignment="1">
      <alignment vertical="center"/>
    </xf>
    <xf numFmtId="0" fontId="0" fillId="3" borderId="67" xfId="0" applyFill="1" applyBorder="1"/>
    <xf numFmtId="0" fontId="30" fillId="6" borderId="35" xfId="0" applyFont="1" applyFill="1" applyBorder="1" applyAlignment="1">
      <alignment horizontal="left" vertical="center" wrapText="1"/>
    </xf>
    <xf numFmtId="49" fontId="31" fillId="3" borderId="68" xfId="0" applyNumberFormat="1" applyFont="1" applyFill="1" applyBorder="1" applyAlignment="1">
      <alignment vertical="top" wrapText="1"/>
    </xf>
    <xf numFmtId="49" fontId="34" fillId="19" borderId="17" xfId="0" applyNumberFormat="1" applyFont="1" applyFill="1" applyBorder="1" applyAlignment="1">
      <alignment horizontal="center" vertical="center"/>
    </xf>
    <xf numFmtId="49" fontId="31" fillId="3" borderId="9" xfId="0" applyNumberFormat="1" applyFont="1" applyFill="1" applyBorder="1" applyAlignment="1">
      <alignment vertical="top" wrapText="1"/>
    </xf>
    <xf numFmtId="0" fontId="30" fillId="6" borderId="21" xfId="0" applyFont="1" applyFill="1" applyBorder="1" applyAlignment="1">
      <alignment vertical="top" wrapText="1"/>
    </xf>
    <xf numFmtId="0" fontId="30" fillId="6" borderId="24" xfId="0" applyFont="1" applyFill="1" applyBorder="1" applyAlignment="1">
      <alignment vertical="center" wrapText="1"/>
    </xf>
    <xf numFmtId="0" fontId="0" fillId="3" borderId="56" xfId="0" applyFill="1" applyBorder="1" applyAlignment="1">
      <alignment vertical="top"/>
    </xf>
    <xf numFmtId="0" fontId="0" fillId="3" borderId="8" xfId="0" applyFill="1" applyBorder="1" applyAlignment="1">
      <alignment vertical="top"/>
    </xf>
    <xf numFmtId="0" fontId="0" fillId="3" borderId="59" xfId="0" applyFill="1" applyBorder="1" applyAlignment="1">
      <alignment vertical="top"/>
    </xf>
    <xf numFmtId="0" fontId="0" fillId="3" borderId="8" xfId="0" applyFill="1" applyBorder="1" applyAlignment="1">
      <alignment horizontal="left" vertical="top" wrapText="1"/>
    </xf>
    <xf numFmtId="0" fontId="40" fillId="0" borderId="37" xfId="24" applyFont="1" applyBorder="1" applyAlignment="1">
      <alignment horizontal="left" vertical="center" wrapText="1"/>
    </xf>
    <xf numFmtId="0" fontId="46" fillId="18" borderId="17" xfId="24" applyFont="1" applyFill="1" applyBorder="1" applyAlignment="1">
      <alignment horizontal="justify" vertical="center" wrapText="1"/>
    </xf>
    <xf numFmtId="0" fontId="46" fillId="0" borderId="8" xfId="24" applyFont="1" applyBorder="1" applyAlignment="1">
      <alignment horizontal="left" vertical="center" wrapText="1"/>
    </xf>
    <xf numFmtId="0" fontId="46" fillId="16" borderId="8" xfId="24" applyFont="1" applyFill="1" applyBorder="1" applyAlignment="1">
      <alignment horizontal="center"/>
    </xf>
    <xf numFmtId="0" fontId="46" fillId="17" borderId="8" xfId="24" applyFont="1" applyFill="1" applyBorder="1" applyAlignment="1">
      <alignment horizontal="justify" vertical="center" wrapText="1"/>
    </xf>
    <xf numFmtId="0" fontId="40" fillId="0" borderId="60" xfId="24" applyFont="1" applyBorder="1" applyAlignment="1">
      <alignment horizontal="center" vertical="center"/>
    </xf>
    <xf numFmtId="0" fontId="46" fillId="0" borderId="14" xfId="24" applyFont="1" applyBorder="1" applyAlignment="1">
      <alignment horizontal="left" vertical="center" wrapText="1"/>
    </xf>
    <xf numFmtId="2" fontId="31" fillId="11" borderId="2" xfId="0" applyNumberFormat="1" applyFont="1" applyFill="1" applyBorder="1" applyAlignment="1" applyProtection="1">
      <alignment horizontal="center" vertical="top" wrapText="1"/>
      <protection locked="0"/>
    </xf>
    <xf numFmtId="49" fontId="30" fillId="2" borderId="2" xfId="0" quotePrefix="1" applyNumberFormat="1" applyFont="1" applyFill="1" applyBorder="1" applyAlignment="1" applyProtection="1">
      <alignment vertical="top" wrapText="1"/>
      <protection locked="0"/>
    </xf>
    <xf numFmtId="49" fontId="30" fillId="2" borderId="20" xfId="0" quotePrefix="1" applyNumberFormat="1" applyFont="1" applyFill="1" applyBorder="1" applyAlignment="1" applyProtection="1">
      <alignment vertical="top" wrapText="1"/>
      <protection locked="0"/>
    </xf>
    <xf numFmtId="2" fontId="31" fillId="11" borderId="37" xfId="0" applyNumberFormat="1" applyFont="1" applyFill="1" applyBorder="1" applyAlignment="1" applyProtection="1">
      <alignment horizontal="center" vertical="top" wrapText="1"/>
      <protection locked="0"/>
    </xf>
    <xf numFmtId="40" fontId="30" fillId="2" borderId="37" xfId="0" quotePrefix="1" applyNumberFormat="1" applyFont="1" applyFill="1" applyBorder="1" applyAlignment="1" applyProtection="1">
      <alignment vertical="top" wrapText="1"/>
      <protection locked="0"/>
    </xf>
    <xf numFmtId="2" fontId="31" fillId="11" borderId="16" xfId="0" applyNumberFormat="1" applyFont="1" applyFill="1" applyBorder="1" applyAlignment="1" applyProtection="1">
      <alignment horizontal="center" vertical="top" wrapText="1"/>
      <protection locked="0"/>
    </xf>
    <xf numFmtId="0" fontId="30" fillId="0" borderId="37" xfId="0" quotePrefix="1" applyFont="1" applyBorder="1" applyAlignment="1">
      <alignment vertical="center" wrapText="1"/>
    </xf>
    <xf numFmtId="0" fontId="40" fillId="0" borderId="0" xfId="0" applyFont="1" applyAlignment="1">
      <alignment horizontal="justify" vertical="center" wrapText="1"/>
    </xf>
    <xf numFmtId="0" fontId="41" fillId="0" borderId="0" xfId="0" applyFont="1" applyAlignment="1">
      <alignment horizontal="center" vertical="center" wrapText="1"/>
    </xf>
    <xf numFmtId="0" fontId="41" fillId="21" borderId="2" xfId="0" applyFont="1" applyFill="1" applyBorder="1" applyAlignment="1">
      <alignment horizontal="center" vertical="center" wrapText="1"/>
    </xf>
    <xf numFmtId="0" fontId="41" fillId="0" borderId="2" xfId="0" applyFont="1" applyBorder="1" applyAlignment="1">
      <alignment horizontal="center" vertical="center" wrapText="1"/>
    </xf>
    <xf numFmtId="0" fontId="61" fillId="0" borderId="2" xfId="0" applyFont="1" applyBorder="1" applyAlignment="1">
      <alignment horizontal="justify" vertical="center" wrapText="1"/>
    </xf>
    <xf numFmtId="0" fontId="50" fillId="0" borderId="2" xfId="0" applyFont="1" applyBorder="1" applyAlignment="1">
      <alignment horizontal="center" vertical="center" wrapText="1"/>
    </xf>
    <xf numFmtId="0" fontId="40" fillId="0" borderId="2" xfId="0" applyFont="1" applyBorder="1" applyAlignment="1">
      <alignment horizontal="justify" vertical="center" wrapText="1"/>
    </xf>
    <xf numFmtId="0" fontId="41" fillId="0" borderId="0" xfId="0" applyFont="1" applyAlignment="1">
      <alignment horizontal="justify" vertical="center" wrapText="1"/>
    </xf>
    <xf numFmtId="0" fontId="41" fillId="21" borderId="2" xfId="0" applyFont="1" applyFill="1" applyBorder="1" applyAlignment="1">
      <alignment horizontal="justify" vertical="center" wrapText="1"/>
    </xf>
    <xf numFmtId="0" fontId="40" fillId="14" borderId="37" xfId="0" applyFont="1" applyFill="1" applyBorder="1" applyAlignment="1">
      <alignment horizontal="justify" vertical="center" wrapText="1"/>
    </xf>
    <xf numFmtId="0" fontId="40" fillId="14" borderId="2" xfId="0" applyFont="1" applyFill="1" applyBorder="1" applyAlignment="1">
      <alignment horizontal="justify" vertical="center" wrapText="1"/>
    </xf>
    <xf numFmtId="0" fontId="61" fillId="0" borderId="0" xfId="0" applyFont="1" applyAlignment="1">
      <alignment horizontal="justify" vertical="center" wrapText="1"/>
    </xf>
    <xf numFmtId="0" fontId="40" fillId="3" borderId="6" xfId="0" applyFont="1" applyFill="1" applyBorder="1" applyAlignment="1">
      <alignment horizontal="justify" vertical="center" wrapText="1"/>
    </xf>
    <xf numFmtId="0" fontId="61" fillId="0" borderId="33" xfId="0" applyFont="1" applyBorder="1" applyAlignment="1">
      <alignment horizontal="justify" vertical="center" wrapText="1"/>
    </xf>
    <xf numFmtId="0" fontId="40" fillId="14" borderId="58" xfId="0" applyFont="1" applyFill="1" applyBorder="1" applyAlignment="1">
      <alignment horizontal="justify" vertical="center" wrapText="1"/>
    </xf>
    <xf numFmtId="0" fontId="40" fillId="14" borderId="6" xfId="0" applyFont="1" applyFill="1" applyBorder="1" applyAlignment="1">
      <alignment horizontal="justify" vertical="center" wrapText="1"/>
    </xf>
    <xf numFmtId="0" fontId="40" fillId="14" borderId="69" xfId="0" applyFont="1" applyFill="1" applyBorder="1" applyAlignment="1">
      <alignment horizontal="justify" vertical="center" wrapText="1"/>
    </xf>
    <xf numFmtId="0" fontId="40" fillId="0" borderId="6" xfId="0" applyFont="1" applyBorder="1" applyAlignment="1">
      <alignment horizontal="justify" vertical="center" wrapText="1"/>
    </xf>
    <xf numFmtId="0" fontId="61" fillId="0" borderId="70" xfId="0" applyFont="1" applyBorder="1" applyAlignment="1">
      <alignment horizontal="justify" vertical="center" wrapText="1"/>
    </xf>
    <xf numFmtId="0" fontId="40" fillId="14" borderId="5" xfId="0" applyFont="1" applyFill="1" applyBorder="1" applyAlignment="1">
      <alignment horizontal="justify" vertical="center" wrapText="1"/>
    </xf>
    <xf numFmtId="0" fontId="40" fillId="3" borderId="2" xfId="0" applyFont="1" applyFill="1" applyBorder="1" applyAlignment="1">
      <alignment horizontal="justify" vertical="center" wrapText="1"/>
    </xf>
    <xf numFmtId="0" fontId="64" fillId="0" borderId="2" xfId="0" applyFont="1" applyBorder="1" applyAlignment="1">
      <alignment horizontal="justify" vertical="center" wrapText="1"/>
    </xf>
    <xf numFmtId="0" fontId="64" fillId="0" borderId="6" xfId="0" applyFont="1" applyBorder="1" applyAlignment="1">
      <alignment horizontal="justify" vertical="center" wrapText="1"/>
    </xf>
    <xf numFmtId="0" fontId="64" fillId="0" borderId="0" xfId="0" applyFont="1" applyAlignment="1">
      <alignment horizontal="justify" vertical="center" wrapText="1"/>
    </xf>
    <xf numFmtId="0" fontId="65" fillId="0" borderId="2" xfId="0" applyFont="1" applyBorder="1" applyAlignment="1">
      <alignment vertical="center" wrapText="1"/>
    </xf>
    <xf numFmtId="0" fontId="40" fillId="0" borderId="0" xfId="0" applyFont="1" applyAlignment="1">
      <alignment horizontal="left" vertical="center"/>
    </xf>
    <xf numFmtId="0" fontId="40" fillId="0" borderId="0" xfId="0" applyFont="1" applyAlignment="1">
      <alignment horizontal="left" vertical="center" wrapText="1"/>
    </xf>
    <xf numFmtId="0" fontId="40" fillId="0" borderId="0" xfId="32" applyFont="1" applyAlignment="1">
      <alignment horizontal="justify" vertical="center" wrapText="1"/>
    </xf>
    <xf numFmtId="0" fontId="41" fillId="0" borderId="0" xfId="32" applyFont="1" applyAlignment="1">
      <alignment horizontal="center" vertical="center" wrapText="1"/>
    </xf>
    <xf numFmtId="0" fontId="41" fillId="15" borderId="50" xfId="32" applyFont="1" applyFill="1" applyBorder="1" applyAlignment="1">
      <alignment horizontal="center" vertical="center" wrapText="1"/>
    </xf>
    <xf numFmtId="0" fontId="41" fillId="15" borderId="45" xfId="32" applyFont="1" applyFill="1" applyBorder="1" applyAlignment="1">
      <alignment horizontal="center" vertical="center" wrapText="1"/>
    </xf>
    <xf numFmtId="0" fontId="41" fillId="15" borderId="44" xfId="32" applyFont="1" applyFill="1" applyBorder="1" applyAlignment="1">
      <alignment horizontal="center" vertical="center" wrapText="1"/>
    </xf>
    <xf numFmtId="0" fontId="41" fillId="3" borderId="1" xfId="32" applyFont="1" applyFill="1" applyBorder="1" applyAlignment="1">
      <alignment horizontal="center" vertical="center" wrapText="1"/>
    </xf>
    <xf numFmtId="0" fontId="40" fillId="3" borderId="2" xfId="32" applyFont="1" applyFill="1" applyBorder="1" applyAlignment="1">
      <alignment horizontal="justify" vertical="center" wrapText="1"/>
    </xf>
    <xf numFmtId="0" fontId="41" fillId="3" borderId="3" xfId="32" applyFont="1" applyFill="1" applyBorder="1" applyAlignment="1">
      <alignment horizontal="center" vertical="center" wrapText="1"/>
    </xf>
    <xf numFmtId="0" fontId="40" fillId="0" borderId="4" xfId="32" applyFont="1" applyBorder="1" applyAlignment="1">
      <alignment horizontal="center" vertical="center" wrapText="1"/>
    </xf>
    <xf numFmtId="0" fontId="40" fillId="0" borderId="72" xfId="32" applyFont="1" applyBorder="1" applyAlignment="1">
      <alignment horizontal="left" vertical="center" wrapText="1"/>
    </xf>
    <xf numFmtId="0" fontId="40" fillId="0" borderId="36" xfId="32" applyFont="1" applyBorder="1" applyAlignment="1">
      <alignment horizontal="center" vertical="center" wrapText="1"/>
    </xf>
    <xf numFmtId="0" fontId="40" fillId="0" borderId="73" xfId="32" applyFont="1" applyBorder="1" applyAlignment="1">
      <alignment horizontal="justify" vertical="center" wrapText="1"/>
    </xf>
    <xf numFmtId="0" fontId="40" fillId="0" borderId="74" xfId="32" applyFont="1" applyBorder="1" applyAlignment="1">
      <alignment horizontal="justify" vertical="center" wrapText="1"/>
    </xf>
    <xf numFmtId="0" fontId="40" fillId="0" borderId="75" xfId="32" applyFont="1" applyBorder="1" applyAlignment="1">
      <alignment horizontal="justify" vertical="center" wrapText="1"/>
    </xf>
    <xf numFmtId="0" fontId="40" fillId="0" borderId="76" xfId="32" applyFont="1" applyBorder="1" applyAlignment="1">
      <alignment horizontal="justify" vertical="center" wrapText="1"/>
    </xf>
    <xf numFmtId="0" fontId="40" fillId="0" borderId="77" xfId="32" applyFont="1" applyBorder="1" applyAlignment="1">
      <alignment horizontal="justify" vertical="center" wrapText="1"/>
    </xf>
    <xf numFmtId="0" fontId="40" fillId="0" borderId="78" xfId="32" applyFont="1" applyBorder="1" applyAlignment="1">
      <alignment horizontal="justify" vertical="center" wrapText="1"/>
    </xf>
    <xf numFmtId="0" fontId="40" fillId="0" borderId="79" xfId="32" applyFont="1" applyBorder="1" applyAlignment="1">
      <alignment horizontal="justify" vertical="center" wrapText="1"/>
    </xf>
    <xf numFmtId="0" fontId="40" fillId="0" borderId="1" xfId="32" applyFont="1" applyBorder="1" applyAlignment="1">
      <alignment horizontal="center" vertical="center" wrapText="1"/>
    </xf>
    <xf numFmtId="0" fontId="40" fillId="0" borderId="3" xfId="32" applyFont="1" applyBorder="1" applyAlignment="1">
      <alignment horizontal="center" vertical="center" wrapText="1"/>
    </xf>
    <xf numFmtId="0" fontId="40" fillId="0" borderId="3" xfId="32" applyFont="1" applyBorder="1" applyAlignment="1">
      <alignment horizontal="justify" vertical="center" wrapText="1"/>
    </xf>
    <xf numFmtId="0" fontId="40" fillId="0" borderId="80" xfId="32" applyFont="1" applyBorder="1" applyAlignment="1">
      <alignment horizontal="justify" vertical="center" wrapText="1"/>
    </xf>
    <xf numFmtId="0" fontId="40" fillId="0" borderId="81" xfId="32" applyFont="1" applyBorder="1" applyAlignment="1">
      <alignment horizontal="justify" vertical="center" wrapText="1"/>
    </xf>
    <xf numFmtId="0" fontId="40" fillId="0" borderId="82" xfId="32" applyFont="1" applyBorder="1" applyAlignment="1">
      <alignment horizontal="justify" vertical="center" wrapText="1"/>
    </xf>
    <xf numFmtId="0" fontId="40" fillId="0" borderId="83" xfId="32" applyFont="1" applyBorder="1" applyAlignment="1">
      <alignment horizontal="justify" vertical="center" wrapText="1"/>
    </xf>
    <xf numFmtId="0" fontId="40" fillId="0" borderId="30" xfId="32" applyFont="1" applyBorder="1" applyAlignment="1">
      <alignment horizontal="center" vertical="center" wrapText="1"/>
    </xf>
    <xf numFmtId="0" fontId="40" fillId="0" borderId="37" xfId="32" applyFont="1" applyBorder="1" applyAlignment="1">
      <alignment horizontal="left" vertical="center" wrapText="1"/>
    </xf>
    <xf numFmtId="0" fontId="40" fillId="0" borderId="16" xfId="32" applyFont="1" applyBorder="1" applyAlignment="1">
      <alignment horizontal="center" vertical="center" wrapText="1"/>
    </xf>
    <xf numFmtId="0" fontId="40" fillId="0" borderId="84" xfId="32" applyFont="1" applyBorder="1" applyAlignment="1">
      <alignment horizontal="justify" vertical="center" wrapText="1"/>
    </xf>
    <xf numFmtId="0" fontId="40" fillId="0" borderId="85" xfId="32" applyFont="1" applyBorder="1" applyAlignment="1">
      <alignment horizontal="justify" vertical="center" wrapText="1"/>
    </xf>
    <xf numFmtId="0" fontId="40" fillId="0" borderId="86" xfId="32" applyFont="1" applyBorder="1" applyAlignment="1">
      <alignment horizontal="justify" vertical="center" wrapText="1"/>
    </xf>
    <xf numFmtId="0" fontId="40" fillId="0" borderId="87" xfId="32" applyFont="1" applyBorder="1" applyAlignment="1">
      <alignment horizontal="justify" vertical="center" wrapText="1"/>
    </xf>
    <xf numFmtId="0" fontId="40" fillId="0" borderId="2" xfId="32" applyFont="1" applyBorder="1" applyAlignment="1">
      <alignment horizontal="left" vertical="center" wrapText="1"/>
    </xf>
    <xf numFmtId="0" fontId="40" fillId="0" borderId="16" xfId="32" applyFont="1" applyBorder="1" applyAlignment="1">
      <alignment horizontal="justify" vertical="center" wrapText="1"/>
    </xf>
    <xf numFmtId="0" fontId="40" fillId="0" borderId="19" xfId="32" applyFont="1" applyBorder="1" applyAlignment="1">
      <alignment horizontal="center" vertical="center" wrapText="1"/>
    </xf>
    <xf numFmtId="0" fontId="40" fillId="0" borderId="21" xfId="32" applyFont="1" applyBorder="1" applyAlignment="1">
      <alignment horizontal="justify" vertical="center" wrapText="1"/>
    </xf>
    <xf numFmtId="0" fontId="41" fillId="7" borderId="61" xfId="32" applyFont="1" applyFill="1" applyBorder="1" applyAlignment="1">
      <alignment horizontal="center" vertical="center" wrapText="1"/>
    </xf>
    <xf numFmtId="0" fontId="41" fillId="7" borderId="43" xfId="32" applyFont="1" applyFill="1" applyBorder="1" applyAlignment="1">
      <alignment horizontal="center" vertical="center" wrapText="1"/>
    </xf>
    <xf numFmtId="0" fontId="40" fillId="7" borderId="0" xfId="32" applyFont="1" applyFill="1" applyAlignment="1">
      <alignment horizontal="justify" vertical="center" wrapText="1"/>
    </xf>
    <xf numFmtId="0" fontId="41" fillId="7" borderId="50" xfId="32" applyFont="1" applyFill="1" applyBorder="1" applyAlignment="1">
      <alignment horizontal="center" vertical="center" wrapText="1"/>
    </xf>
    <xf numFmtId="0" fontId="41" fillId="7" borderId="45" xfId="32" applyFont="1" applyFill="1" applyBorder="1" applyAlignment="1">
      <alignment horizontal="center" vertical="center" wrapText="1"/>
    </xf>
    <xf numFmtId="0" fontId="41" fillId="7" borderId="44" xfId="32" applyFont="1" applyFill="1" applyBorder="1" applyAlignment="1">
      <alignment horizontal="center" vertical="center" wrapText="1"/>
    </xf>
    <xf numFmtId="0" fontId="41" fillId="16" borderId="22" xfId="32" applyFont="1" applyFill="1" applyBorder="1" applyAlignment="1">
      <alignment horizontal="center" vertical="center" wrapText="1"/>
    </xf>
    <xf numFmtId="0" fontId="41" fillId="16" borderId="23" xfId="32" applyFont="1" applyFill="1" applyBorder="1" applyAlignment="1">
      <alignment horizontal="center" vertical="center" wrapText="1"/>
    </xf>
    <xf numFmtId="0" fontId="41" fillId="16" borderId="24" xfId="32" applyFont="1" applyFill="1" applyBorder="1" applyAlignment="1">
      <alignment horizontal="center" vertical="center" wrapText="1"/>
    </xf>
    <xf numFmtId="0" fontId="41" fillId="23" borderId="50" xfId="32" applyFont="1" applyFill="1" applyBorder="1" applyAlignment="1">
      <alignment horizontal="center" vertical="center" wrapText="1"/>
    </xf>
    <xf numFmtId="0" fontId="41" fillId="23" borderId="45" xfId="32" applyFont="1" applyFill="1" applyBorder="1" applyAlignment="1">
      <alignment horizontal="center" vertical="center" wrapText="1"/>
    </xf>
    <xf numFmtId="0" fontId="41" fillId="23" borderId="44" xfId="32" applyFont="1" applyFill="1" applyBorder="1" applyAlignment="1">
      <alignment horizontal="center" vertical="center" wrapText="1"/>
    </xf>
    <xf numFmtId="0" fontId="40" fillId="16" borderId="80" xfId="32" applyFont="1" applyFill="1" applyBorder="1" applyAlignment="1">
      <alignment horizontal="justify" vertical="center" wrapText="1"/>
    </xf>
    <xf numFmtId="0" fontId="40" fillId="16" borderId="81" xfId="32" applyFont="1" applyFill="1" applyBorder="1" applyAlignment="1">
      <alignment horizontal="justify" vertical="center" wrapText="1"/>
    </xf>
    <xf numFmtId="0" fontId="40" fillId="16" borderId="82" xfId="32" applyFont="1" applyFill="1" applyBorder="1" applyAlignment="1">
      <alignment horizontal="justify" vertical="center" wrapText="1"/>
    </xf>
    <xf numFmtId="0" fontId="40" fillId="16" borderId="86" xfId="32" applyFont="1" applyFill="1" applyBorder="1" applyAlignment="1">
      <alignment horizontal="justify" vertical="center" wrapText="1"/>
    </xf>
    <xf numFmtId="0" fontId="40" fillId="16" borderId="87" xfId="32" applyFont="1" applyFill="1" applyBorder="1" applyAlignment="1">
      <alignment horizontal="justify" vertical="center" wrapText="1"/>
    </xf>
    <xf numFmtId="0" fontId="40" fillId="16" borderId="84" xfId="32" applyFont="1" applyFill="1" applyBorder="1" applyAlignment="1">
      <alignment horizontal="justify" vertical="center" wrapText="1"/>
    </xf>
    <xf numFmtId="0" fontId="40" fillId="16" borderId="85" xfId="32" applyFont="1" applyFill="1" applyBorder="1" applyAlignment="1">
      <alignment horizontal="justify" vertical="center" wrapText="1"/>
    </xf>
    <xf numFmtId="0" fontId="7" fillId="0" borderId="0" xfId="32"/>
    <xf numFmtId="0" fontId="54" fillId="14" borderId="45" xfId="32" applyFont="1" applyFill="1" applyBorder="1" applyAlignment="1">
      <alignment horizontal="center" vertical="center"/>
    </xf>
    <xf numFmtId="0" fontId="54" fillId="14" borderId="45" xfId="32" applyFont="1" applyFill="1" applyBorder="1" applyAlignment="1">
      <alignment horizontal="center" vertical="center" wrapText="1"/>
    </xf>
    <xf numFmtId="0" fontId="7" fillId="0" borderId="40" xfId="32" applyBorder="1" applyAlignment="1">
      <alignment horizontal="justify" vertical="center" wrapText="1"/>
    </xf>
    <xf numFmtId="0" fontId="7" fillId="0" borderId="28" xfId="32" applyBorder="1" applyAlignment="1">
      <alignment horizontal="justify" vertical="center" wrapText="1"/>
    </xf>
    <xf numFmtId="0" fontId="7" fillId="0" borderId="29" xfId="32" applyBorder="1" applyAlignment="1">
      <alignment horizontal="justify" vertical="center" wrapText="1"/>
    </xf>
    <xf numFmtId="0" fontId="7" fillId="16" borderId="40" xfId="32" applyFill="1" applyBorder="1"/>
    <xf numFmtId="0" fontId="7" fillId="16" borderId="28" xfId="32" applyFill="1" applyBorder="1"/>
    <xf numFmtId="0" fontId="7" fillId="0" borderId="28" xfId="32" applyBorder="1" applyAlignment="1">
      <alignment horizontal="center"/>
    </xf>
    <xf numFmtId="0" fontId="7" fillId="16" borderId="29" xfId="32" applyFill="1" applyBorder="1"/>
    <xf numFmtId="0" fontId="7" fillId="0" borderId="40" xfId="32" quotePrefix="1" applyBorder="1" applyAlignment="1">
      <alignment vertical="center"/>
    </xf>
    <xf numFmtId="0" fontId="7" fillId="0" borderId="28" xfId="32" quotePrefix="1" applyBorder="1" applyAlignment="1">
      <alignment vertical="center"/>
    </xf>
    <xf numFmtId="0" fontId="7" fillId="0" borderId="28" xfId="32" applyBorder="1" applyAlignment="1">
      <alignment vertical="center"/>
    </xf>
    <xf numFmtId="0" fontId="7" fillId="0" borderId="40" xfId="32" applyBorder="1" applyAlignment="1">
      <alignment horizontal="right"/>
    </xf>
    <xf numFmtId="0" fontId="7" fillId="0" borderId="28" xfId="32" applyBorder="1" applyAlignment="1">
      <alignment horizontal="right"/>
    </xf>
    <xf numFmtId="0" fontId="7" fillId="0" borderId="29" xfId="32" applyBorder="1" applyAlignment="1">
      <alignment horizontal="right"/>
    </xf>
    <xf numFmtId="0" fontId="6" fillId="0" borderId="28" xfId="32" applyFont="1" applyBorder="1" applyAlignment="1">
      <alignment horizontal="right" wrapText="1"/>
    </xf>
    <xf numFmtId="0" fontId="67" fillId="0" borderId="0" xfId="32" applyFont="1"/>
    <xf numFmtId="0" fontId="38" fillId="3" borderId="37" xfId="0" applyFont="1" applyFill="1" applyBorder="1" applyAlignment="1">
      <alignment vertical="top" wrapText="1"/>
    </xf>
    <xf numFmtId="0" fontId="5" fillId="0" borderId="28" xfId="32" quotePrefix="1" applyFont="1" applyBorder="1" applyAlignment="1">
      <alignment vertical="center"/>
    </xf>
    <xf numFmtId="0" fontId="5" fillId="0" borderId="28" xfId="32" quotePrefix="1" applyFont="1" applyBorder="1" applyAlignment="1">
      <alignment vertical="center" wrapText="1"/>
    </xf>
    <xf numFmtId="0" fontId="5" fillId="0" borderId="29" xfId="32" quotePrefix="1" applyFont="1" applyBorder="1" applyAlignment="1">
      <alignment vertical="center" wrapText="1"/>
    </xf>
    <xf numFmtId="49" fontId="31" fillId="5" borderId="42" xfId="0" applyNumberFormat="1" applyFont="1" applyFill="1" applyBorder="1" applyAlignment="1" applyProtection="1">
      <alignment horizontal="left" vertical="center" wrapText="1"/>
      <protection locked="0"/>
    </xf>
    <xf numFmtId="0" fontId="31" fillId="2" borderId="59" xfId="0" applyFont="1" applyFill="1" applyBorder="1" applyAlignment="1" applyProtection="1">
      <alignment vertical="top" wrapText="1"/>
      <protection locked="0"/>
    </xf>
    <xf numFmtId="2" fontId="31" fillId="11" borderId="59" xfId="0" applyNumberFormat="1" applyFont="1" applyFill="1" applyBorder="1" applyAlignment="1" applyProtection="1">
      <alignment horizontal="center" vertical="top" wrapText="1"/>
      <protection locked="0"/>
    </xf>
    <xf numFmtId="40" fontId="31" fillId="0" borderId="88" xfId="0" quotePrefix="1" applyNumberFormat="1" applyFont="1" applyBorder="1" applyAlignment="1" applyProtection="1">
      <alignment vertical="top" wrapText="1"/>
      <protection locked="0"/>
    </xf>
    <xf numFmtId="2" fontId="31" fillId="11" borderId="52" xfId="0" applyNumberFormat="1" applyFont="1" applyFill="1" applyBorder="1" applyAlignment="1" applyProtection="1">
      <alignment horizontal="center" vertical="top" wrapText="1"/>
      <protection locked="0"/>
    </xf>
    <xf numFmtId="49" fontId="30" fillId="5" borderId="22" xfId="0" applyNumberFormat="1" applyFont="1" applyFill="1" applyBorder="1" applyAlignment="1" applyProtection="1">
      <alignment horizontal="left" vertical="center" wrapText="1"/>
      <protection locked="0"/>
    </xf>
    <xf numFmtId="49" fontId="33" fillId="3" borderId="23" xfId="0" applyNumberFormat="1" applyFont="1" applyFill="1" applyBorder="1" applyAlignment="1" applyProtection="1">
      <alignment horizontal="center" vertical="top" wrapText="1"/>
      <protection locked="0"/>
    </xf>
    <xf numFmtId="49" fontId="30" fillId="3" borderId="23" xfId="0" applyNumberFormat="1" applyFont="1" applyFill="1" applyBorder="1" applyAlignment="1" applyProtection="1">
      <alignment horizontal="center" vertical="top" wrapText="1"/>
      <protection locked="0"/>
    </xf>
    <xf numFmtId="40" fontId="30" fillId="3" borderId="23" xfId="0" applyNumberFormat="1" applyFont="1" applyFill="1" applyBorder="1" applyAlignment="1" applyProtection="1">
      <alignment vertical="top" wrapText="1"/>
      <protection locked="0"/>
    </xf>
    <xf numFmtId="0" fontId="30" fillId="10" borderId="24" xfId="0" applyFont="1" applyFill="1" applyBorder="1" applyAlignment="1" applyProtection="1">
      <alignment vertical="top" wrapText="1"/>
      <protection locked="0"/>
    </xf>
    <xf numFmtId="2" fontId="31" fillId="11" borderId="3" xfId="0" applyNumberFormat="1" applyFont="1" applyFill="1" applyBorder="1" applyAlignment="1" applyProtection="1">
      <alignment horizontal="center" vertical="top" wrapText="1"/>
      <protection locked="0"/>
    </xf>
    <xf numFmtId="2" fontId="31" fillId="11" borderId="21" xfId="0" applyNumberFormat="1" applyFont="1" applyFill="1" applyBorder="1" applyAlignment="1" applyProtection="1">
      <alignment horizontal="center" vertical="top" wrapText="1"/>
      <protection locked="0"/>
    </xf>
    <xf numFmtId="0" fontId="35" fillId="3" borderId="0" xfId="0" applyFont="1" applyFill="1" applyAlignment="1">
      <alignment horizontal="left"/>
    </xf>
    <xf numFmtId="49" fontId="30" fillId="5" borderId="22" xfId="0" applyNumberFormat="1" applyFont="1" applyFill="1" applyBorder="1" applyAlignment="1">
      <alignment horizontal="left" vertical="center"/>
    </xf>
    <xf numFmtId="0" fontId="38" fillId="3" borderId="23" xfId="0" applyFont="1" applyFill="1" applyBorder="1" applyAlignment="1">
      <alignment vertical="center" wrapText="1"/>
    </xf>
    <xf numFmtId="0" fontId="38" fillId="3" borderId="2" xfId="0" applyFont="1" applyFill="1" applyBorder="1" applyAlignment="1">
      <alignment vertical="center" wrapText="1"/>
    </xf>
    <xf numFmtId="0" fontId="38" fillId="3" borderId="2" xfId="7" applyFont="1" applyFill="1" applyBorder="1" applyAlignment="1">
      <alignment horizontal="left" vertical="center" wrapText="1"/>
    </xf>
    <xf numFmtId="0" fontId="38" fillId="3" borderId="2" xfId="0" applyFont="1" applyFill="1" applyBorder="1" applyAlignment="1">
      <alignment horizontal="left" vertical="center" wrapText="1"/>
    </xf>
    <xf numFmtId="0" fontId="38" fillId="3" borderId="37" xfId="0" applyFont="1" applyFill="1" applyBorder="1" applyAlignment="1">
      <alignment vertical="center" wrapText="1"/>
    </xf>
    <xf numFmtId="0" fontId="38" fillId="3" borderId="20" xfId="0" applyFont="1" applyFill="1" applyBorder="1" applyAlignment="1">
      <alignment vertical="center" wrapText="1"/>
    </xf>
    <xf numFmtId="0" fontId="30" fillId="13" borderId="41" xfId="0" applyFont="1" applyFill="1" applyBorder="1" applyAlignment="1">
      <alignment vertical="center"/>
    </xf>
    <xf numFmtId="0" fontId="30" fillId="13" borderId="28" xfId="0" applyFont="1" applyFill="1" applyBorder="1" applyAlignment="1">
      <alignment vertical="center" wrapText="1"/>
    </xf>
    <xf numFmtId="0" fontId="30" fillId="13" borderId="29" xfId="0" applyFont="1" applyFill="1" applyBorder="1" applyAlignment="1">
      <alignment vertical="center" wrapText="1"/>
    </xf>
    <xf numFmtId="0" fontId="30" fillId="0" borderId="48" xfId="0" applyFont="1" applyBorder="1"/>
    <xf numFmtId="0" fontId="30" fillId="0" borderId="46" xfId="0" applyFont="1" applyBorder="1" applyAlignment="1">
      <alignment wrapText="1"/>
    </xf>
    <xf numFmtId="0" fontId="30" fillId="3" borderId="33" xfId="0" applyFont="1" applyFill="1" applyBorder="1"/>
    <xf numFmtId="0" fontId="30" fillId="0" borderId="33" xfId="0" quotePrefix="1" applyFont="1" applyBorder="1" applyAlignment="1">
      <alignment wrapText="1"/>
    </xf>
    <xf numFmtId="0" fontId="30" fillId="0" borderId="53" xfId="0" quotePrefix="1" applyFont="1" applyBorder="1" applyAlignment="1">
      <alignment wrapText="1"/>
    </xf>
    <xf numFmtId="0" fontId="30" fillId="0" borderId="53" xfId="0" applyFont="1" applyBorder="1" applyAlignment="1">
      <alignment wrapText="1"/>
    </xf>
    <xf numFmtId="0" fontId="30" fillId="3" borderId="53" xfId="0" applyFont="1" applyFill="1" applyBorder="1"/>
    <xf numFmtId="0" fontId="30" fillId="0" borderId="51" xfId="0" applyFont="1" applyBorder="1" applyAlignment="1">
      <alignment wrapText="1"/>
    </xf>
    <xf numFmtId="0" fontId="38" fillId="3" borderId="28" xfId="0" applyFont="1" applyFill="1" applyBorder="1" applyAlignment="1">
      <alignment horizontal="justify" wrapText="1"/>
    </xf>
    <xf numFmtId="0" fontId="38" fillId="3" borderId="28" xfId="0" applyFont="1" applyFill="1" applyBorder="1" applyAlignment="1">
      <alignment wrapText="1"/>
    </xf>
    <xf numFmtId="0" fontId="17" fillId="4" borderId="2" xfId="0" applyFont="1" applyFill="1" applyBorder="1"/>
    <xf numFmtId="0" fontId="17" fillId="4" borderId="37" xfId="0" applyFont="1" applyFill="1" applyBorder="1"/>
    <xf numFmtId="0" fontId="0" fillId="0" borderId="64" xfId="0" applyBorder="1"/>
    <xf numFmtId="0" fontId="0" fillId="0" borderId="5" xfId="0" applyBorder="1" applyAlignment="1">
      <alignment horizontal="center"/>
    </xf>
    <xf numFmtId="0" fontId="17" fillId="0" borderId="2" xfId="0" quotePrefix="1" applyFont="1" applyBorder="1" applyAlignment="1">
      <alignment horizontal="center" vertical="center" wrapText="1"/>
    </xf>
    <xf numFmtId="0" fontId="30" fillId="4" borderId="5" xfId="0" applyFont="1" applyFill="1" applyBorder="1" applyAlignment="1">
      <alignment horizontal="center"/>
    </xf>
    <xf numFmtId="0" fontId="30" fillId="0" borderId="5" xfId="0" applyFont="1" applyBorder="1" applyAlignment="1">
      <alignment horizontal="center"/>
    </xf>
    <xf numFmtId="0" fontId="4" fillId="18" borderId="1" xfId="24" applyFont="1" applyFill="1" applyBorder="1" applyAlignment="1">
      <alignment horizontal="justify" vertical="center" wrapText="1"/>
    </xf>
    <xf numFmtId="0" fontId="3" fillId="0" borderId="2" xfId="24" applyFont="1" applyBorder="1" applyAlignment="1">
      <alignment horizontal="left" vertical="center" wrapText="1"/>
    </xf>
    <xf numFmtId="0" fontId="2" fillId="0" borderId="2" xfId="30" applyFont="1" applyBorder="1" applyAlignment="1">
      <alignment horizontal="justify" vertical="center" wrapText="1"/>
    </xf>
    <xf numFmtId="0" fontId="2" fillId="0" borderId="37" xfId="32" applyFont="1" applyBorder="1" applyAlignment="1">
      <alignment horizontal="left" vertical="center" wrapText="1"/>
    </xf>
    <xf numFmtId="49" fontId="31" fillId="3" borderId="16" xfId="0" applyNumberFormat="1" applyFont="1" applyFill="1" applyBorder="1" applyAlignment="1">
      <alignment vertical="top" wrapText="1"/>
    </xf>
    <xf numFmtId="0" fontId="30" fillId="5" borderId="31" xfId="0" applyFont="1" applyFill="1" applyBorder="1" applyAlignment="1">
      <alignment vertical="top" wrapText="1"/>
    </xf>
    <xf numFmtId="40" fontId="31" fillId="3" borderId="5" xfId="0" quotePrefix="1" applyNumberFormat="1" applyFont="1" applyFill="1" applyBorder="1" applyAlignment="1" applyProtection="1">
      <alignment vertical="top" wrapText="1"/>
      <protection locked="0"/>
    </xf>
    <xf numFmtId="40" fontId="30" fillId="2" borderId="23" xfId="0" quotePrefix="1" applyNumberFormat="1" applyFont="1" applyFill="1" applyBorder="1" applyAlignment="1" applyProtection="1">
      <alignment vertical="top" wrapText="1"/>
      <protection locked="0"/>
    </xf>
    <xf numFmtId="40" fontId="31" fillId="3" borderId="88" xfId="0" quotePrefix="1" applyNumberFormat="1" applyFont="1" applyFill="1" applyBorder="1" applyAlignment="1" applyProtection="1">
      <alignment vertical="top" wrapText="1"/>
      <protection locked="0"/>
    </xf>
    <xf numFmtId="49" fontId="30" fillId="3" borderId="2" xfId="0" applyNumberFormat="1" applyFont="1" applyFill="1" applyBorder="1" applyAlignment="1" applyProtection="1">
      <alignment horizontal="center" vertical="center" wrapText="1"/>
      <protection locked="0"/>
    </xf>
    <xf numFmtId="49" fontId="30" fillId="3" borderId="20" xfId="0" applyNumberFormat="1" applyFont="1" applyFill="1" applyBorder="1" applyAlignment="1" applyProtection="1">
      <alignment horizontal="center" vertical="center" wrapText="1"/>
      <protection locked="0"/>
    </xf>
    <xf numFmtId="0" fontId="30" fillId="2" borderId="2" xfId="0" applyFont="1" applyFill="1" applyBorder="1" applyAlignment="1" applyProtection="1">
      <alignment vertical="center" wrapText="1"/>
      <protection locked="0"/>
    </xf>
    <xf numFmtId="0" fontId="30" fillId="2" borderId="20" xfId="0" applyFont="1" applyFill="1" applyBorder="1" applyAlignment="1" applyProtection="1">
      <alignment vertical="center" wrapText="1"/>
      <protection locked="0"/>
    </xf>
    <xf numFmtId="49" fontId="30" fillId="3" borderId="37" xfId="0" applyNumberFormat="1" applyFont="1" applyFill="1" applyBorder="1" applyAlignment="1" applyProtection="1">
      <alignment horizontal="center" vertical="center" wrapText="1"/>
      <protection locked="0"/>
    </xf>
    <xf numFmtId="0" fontId="30" fillId="2" borderId="37" xfId="0" applyFont="1" applyFill="1" applyBorder="1" applyAlignment="1" applyProtection="1">
      <alignment vertical="center" wrapText="1"/>
      <protection locked="0"/>
    </xf>
    <xf numFmtId="49" fontId="33" fillId="3" borderId="2" xfId="0" applyNumberFormat="1" applyFont="1" applyFill="1" applyBorder="1" applyAlignment="1" applyProtection="1">
      <alignment horizontal="center" vertical="center" wrapText="1"/>
      <protection locked="0"/>
    </xf>
    <xf numFmtId="49" fontId="33" fillId="3" borderId="37" xfId="0" applyNumberFormat="1" applyFont="1" applyFill="1" applyBorder="1" applyAlignment="1" applyProtection="1">
      <alignment horizontal="center" vertical="center" wrapText="1"/>
      <protection locked="0"/>
    </xf>
    <xf numFmtId="2" fontId="31" fillId="11" borderId="23" xfId="0" applyNumberFormat="1" applyFont="1" applyFill="1" applyBorder="1" applyAlignment="1" applyProtection="1">
      <alignment horizontal="center" vertical="center" wrapText="1"/>
      <protection locked="0"/>
    </xf>
    <xf numFmtId="49" fontId="33" fillId="3" borderId="20" xfId="0" applyNumberFormat="1" applyFont="1" applyFill="1" applyBorder="1" applyAlignment="1" applyProtection="1">
      <alignment horizontal="center" vertical="center" wrapText="1"/>
      <protection locked="0"/>
    </xf>
    <xf numFmtId="2" fontId="31" fillId="11" borderId="59" xfId="0" applyNumberFormat="1" applyFont="1" applyFill="1" applyBorder="1" applyAlignment="1" applyProtection="1">
      <alignment horizontal="center" vertical="center" wrapText="1"/>
      <protection locked="0"/>
    </xf>
    <xf numFmtId="49" fontId="30" fillId="3" borderId="23" xfId="0" applyNumberFormat="1" applyFont="1" applyFill="1" applyBorder="1" applyAlignment="1" applyProtection="1">
      <alignment horizontal="center" vertical="center" wrapText="1"/>
      <protection locked="0"/>
    </xf>
    <xf numFmtId="49" fontId="33" fillId="3" borderId="23" xfId="0" applyNumberFormat="1" applyFont="1" applyFill="1" applyBorder="1" applyAlignment="1" applyProtection="1">
      <alignment horizontal="center" vertical="center" wrapText="1"/>
      <protection locked="0"/>
    </xf>
    <xf numFmtId="49" fontId="33" fillId="0" borderId="2" xfId="0" applyNumberFormat="1" applyFont="1" applyBorder="1" applyAlignment="1" applyProtection="1">
      <alignment horizontal="center" vertical="center" wrapText="1"/>
      <protection locked="0"/>
    </xf>
    <xf numFmtId="49" fontId="30" fillId="0" borderId="2" xfId="0" applyNumberFormat="1" applyFont="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locked="0"/>
    </xf>
    <xf numFmtId="49" fontId="33" fillId="0" borderId="20" xfId="0" applyNumberFormat="1" applyFont="1" applyBorder="1" applyAlignment="1" applyProtection="1">
      <alignment horizontal="center" vertical="center" wrapText="1"/>
      <protection locked="0"/>
    </xf>
    <xf numFmtId="0" fontId="31" fillId="2" borderId="20" xfId="0" applyFont="1" applyFill="1" applyBorder="1" applyAlignment="1" applyProtection="1">
      <alignment horizontal="center" vertical="center" wrapText="1"/>
      <protection locked="0"/>
    </xf>
    <xf numFmtId="2" fontId="31" fillId="11" borderId="8" xfId="0" applyNumberFormat="1" applyFont="1" applyFill="1" applyBorder="1" applyAlignment="1" applyProtection="1">
      <alignment horizontal="center" vertical="center" wrapText="1"/>
      <protection locked="0"/>
    </xf>
    <xf numFmtId="0" fontId="33" fillId="2" borderId="23" xfId="0" applyFont="1" applyFill="1" applyBorder="1" applyAlignment="1" applyProtection="1">
      <alignment vertical="center" wrapText="1"/>
      <protection locked="0"/>
    </xf>
    <xf numFmtId="0" fontId="33" fillId="2" borderId="2" xfId="0" applyFont="1" applyFill="1" applyBorder="1" applyAlignment="1" applyProtection="1">
      <alignment vertical="center" wrapText="1"/>
      <protection locked="0"/>
    </xf>
    <xf numFmtId="0" fontId="31" fillId="2" borderId="23" xfId="0" applyFont="1" applyFill="1" applyBorder="1" applyAlignment="1" applyProtection="1">
      <alignment vertical="center" wrapText="1"/>
      <protection locked="0"/>
    </xf>
    <xf numFmtId="0" fontId="33" fillId="2" borderId="37" xfId="0" applyFont="1" applyFill="1" applyBorder="1" applyAlignment="1" applyProtection="1">
      <alignment vertical="center" wrapText="1"/>
      <protection locked="0"/>
    </xf>
    <xf numFmtId="0" fontId="33" fillId="2" borderId="20" xfId="0" applyFont="1" applyFill="1" applyBorder="1" applyAlignment="1" applyProtection="1">
      <alignment vertical="center" wrapText="1"/>
      <protection locked="0"/>
    </xf>
    <xf numFmtId="0" fontId="31" fillId="2" borderId="59" xfId="0" applyFont="1" applyFill="1" applyBorder="1" applyAlignment="1" applyProtection="1">
      <alignment vertical="center" wrapText="1"/>
      <protection locked="0"/>
    </xf>
    <xf numFmtId="0" fontId="33" fillId="0" borderId="2" xfId="0" applyFont="1" applyBorder="1" applyAlignment="1" applyProtection="1">
      <alignment vertical="center" wrapText="1"/>
      <protection locked="0"/>
    </xf>
    <xf numFmtId="0" fontId="33" fillId="0" borderId="20" xfId="0" applyFont="1" applyBorder="1" applyAlignment="1" applyProtection="1">
      <alignment vertical="center" wrapText="1"/>
      <protection locked="0"/>
    </xf>
    <xf numFmtId="0" fontId="33" fillId="2" borderId="37" xfId="0" applyFont="1" applyFill="1" applyBorder="1" applyAlignment="1" applyProtection="1">
      <alignment horizontal="left" vertical="center" wrapText="1"/>
      <protection locked="0"/>
    </xf>
    <xf numFmtId="0" fontId="33" fillId="2" borderId="20" xfId="0" applyFont="1" applyFill="1" applyBorder="1" applyAlignment="1" applyProtection="1">
      <alignment horizontal="left" vertical="center" wrapText="1"/>
      <protection locked="0"/>
    </xf>
    <xf numFmtId="0" fontId="31" fillId="2" borderId="8" xfId="0" applyFont="1" applyFill="1" applyBorder="1" applyAlignment="1" applyProtection="1">
      <alignment vertical="center" wrapText="1"/>
      <protection locked="0"/>
    </xf>
    <xf numFmtId="0" fontId="30" fillId="10" borderId="2" xfId="0" applyFont="1" applyFill="1" applyBorder="1" applyAlignment="1" applyProtection="1">
      <alignment horizontal="center" vertical="center" wrapText="1"/>
      <protection locked="0"/>
    </xf>
    <xf numFmtId="0" fontId="30" fillId="10" borderId="25" xfId="0" applyFont="1" applyFill="1" applyBorder="1" applyAlignment="1" applyProtection="1">
      <alignment vertical="center" wrapText="1"/>
      <protection locked="0"/>
    </xf>
    <xf numFmtId="0" fontId="30" fillId="10" borderId="20" xfId="0" applyFont="1" applyFill="1" applyBorder="1" applyAlignment="1" applyProtection="1">
      <alignment horizontal="center" vertical="center" wrapText="1"/>
      <protection locked="0"/>
    </xf>
    <xf numFmtId="0" fontId="30" fillId="10" borderId="32" xfId="0" applyFont="1" applyFill="1" applyBorder="1" applyAlignment="1" applyProtection="1">
      <alignment vertical="center" wrapText="1"/>
      <protection locked="0"/>
    </xf>
    <xf numFmtId="2" fontId="31" fillId="11" borderId="27" xfId="0" applyNumberFormat="1" applyFont="1" applyFill="1" applyBorder="1" applyAlignment="1" applyProtection="1">
      <alignment horizontal="center" vertical="center" wrapText="1"/>
      <protection locked="0"/>
    </xf>
    <xf numFmtId="0" fontId="30" fillId="10" borderId="37" xfId="0" applyFont="1" applyFill="1" applyBorder="1" applyAlignment="1" applyProtection="1">
      <alignment horizontal="center" vertical="center" wrapText="1"/>
      <protection locked="0"/>
    </xf>
    <xf numFmtId="0" fontId="30" fillId="10" borderId="65" xfId="0" applyFont="1" applyFill="1" applyBorder="1" applyAlignment="1" applyProtection="1">
      <alignment vertical="center" wrapText="1"/>
      <protection locked="0"/>
    </xf>
    <xf numFmtId="0" fontId="30" fillId="10" borderId="3" xfId="0" applyFont="1" applyFill="1" applyBorder="1" applyAlignment="1" applyProtection="1">
      <alignment vertical="center" wrapText="1"/>
      <protection locked="0"/>
    </xf>
    <xf numFmtId="2" fontId="31" fillId="11" borderId="44" xfId="0" applyNumberFormat="1" applyFont="1" applyFill="1" applyBorder="1" applyAlignment="1" applyProtection="1">
      <alignment horizontal="center" vertical="center" wrapText="1"/>
      <protection locked="0"/>
    </xf>
    <xf numFmtId="0" fontId="19" fillId="5" borderId="45" xfId="0" applyFont="1" applyFill="1" applyBorder="1" applyAlignment="1">
      <alignment horizontal="center" vertical="center"/>
    </xf>
    <xf numFmtId="49" fontId="30" fillId="5" borderId="10" xfId="0" applyNumberFormat="1" applyFont="1" applyFill="1" applyBorder="1" applyAlignment="1" applyProtection="1">
      <alignment horizontal="left" vertical="center" wrapText="1"/>
      <protection locked="0"/>
    </xf>
    <xf numFmtId="0" fontId="30" fillId="2" borderId="56" xfId="0" applyFont="1" applyFill="1" applyBorder="1" applyAlignment="1" applyProtection="1">
      <alignment vertical="center" wrapText="1"/>
      <protection locked="0"/>
    </xf>
    <xf numFmtId="49" fontId="30" fillId="3" borderId="56" xfId="0" applyNumberFormat="1" applyFont="1" applyFill="1" applyBorder="1" applyAlignment="1" applyProtection="1">
      <alignment horizontal="center" vertical="center" wrapText="1"/>
      <protection locked="0"/>
    </xf>
    <xf numFmtId="2" fontId="31" fillId="11" borderId="56" xfId="0" applyNumberFormat="1" applyFont="1" applyFill="1" applyBorder="1" applyAlignment="1" applyProtection="1">
      <alignment horizontal="center" vertical="top" wrapText="1"/>
      <protection locked="0"/>
    </xf>
    <xf numFmtId="40" fontId="30" fillId="3" borderId="56" xfId="0" applyNumberFormat="1" applyFont="1" applyFill="1" applyBorder="1" applyAlignment="1" applyProtection="1">
      <alignment vertical="top" wrapText="1"/>
      <protection locked="0"/>
    </xf>
    <xf numFmtId="40" fontId="30" fillId="2" borderId="56" xfId="0" quotePrefix="1" applyNumberFormat="1" applyFont="1" applyFill="1" applyBorder="1" applyAlignment="1" applyProtection="1">
      <alignment vertical="top" wrapText="1"/>
      <protection locked="0"/>
    </xf>
    <xf numFmtId="0" fontId="30" fillId="10" borderId="11" xfId="0" applyFont="1" applyFill="1" applyBorder="1" applyAlignment="1" applyProtection="1">
      <alignment vertical="top" wrapText="1"/>
      <protection locked="0"/>
    </xf>
    <xf numFmtId="49" fontId="30" fillId="5" borderId="4" xfId="0" applyNumberFormat="1" applyFont="1" applyFill="1" applyBorder="1" applyAlignment="1" applyProtection="1">
      <alignment horizontal="left" vertical="center" wrapText="1"/>
      <protection locked="0"/>
    </xf>
    <xf numFmtId="0" fontId="33" fillId="2" borderId="5" xfId="0" applyFont="1" applyFill="1" applyBorder="1" applyAlignment="1" applyProtection="1">
      <alignment vertical="center" wrapText="1"/>
      <protection locked="0"/>
    </xf>
    <xf numFmtId="40" fontId="30" fillId="2" borderId="5" xfId="0" quotePrefix="1" applyNumberFormat="1" applyFont="1" applyFill="1" applyBorder="1" applyAlignment="1" applyProtection="1">
      <alignment vertical="top" wrapText="1"/>
      <protection locked="0"/>
    </xf>
    <xf numFmtId="49" fontId="30" fillId="3" borderId="5" xfId="0" applyNumberFormat="1" applyFont="1" applyFill="1" applyBorder="1" applyAlignment="1" applyProtection="1">
      <alignment horizontal="center" vertical="center" wrapText="1"/>
      <protection locked="0"/>
    </xf>
    <xf numFmtId="40" fontId="30" fillId="3" borderId="5" xfId="0" applyNumberFormat="1" applyFont="1" applyFill="1" applyBorder="1" applyAlignment="1" applyProtection="1">
      <alignment vertical="top" wrapText="1"/>
      <protection locked="0"/>
    </xf>
    <xf numFmtId="40" fontId="31" fillId="0" borderId="8" xfId="0" quotePrefix="1" applyNumberFormat="1" applyFont="1" applyBorder="1" applyAlignment="1" applyProtection="1">
      <alignment vertical="top" wrapText="1"/>
      <protection locked="0"/>
    </xf>
    <xf numFmtId="0" fontId="30" fillId="2" borderId="5" xfId="0" applyFont="1" applyFill="1" applyBorder="1" applyAlignment="1" applyProtection="1">
      <alignment vertical="center" wrapText="1"/>
      <protection locked="0"/>
    </xf>
    <xf numFmtId="49" fontId="30" fillId="3" borderId="5" xfId="0" applyNumberFormat="1" applyFont="1" applyFill="1" applyBorder="1" applyAlignment="1" applyProtection="1">
      <alignment horizontal="center" vertical="top" wrapText="1"/>
      <protection locked="0"/>
    </xf>
    <xf numFmtId="40" fontId="31" fillId="3" borderId="8" xfId="0" quotePrefix="1" applyNumberFormat="1" applyFont="1" applyFill="1" applyBorder="1" applyAlignment="1" applyProtection="1">
      <alignment vertical="top" wrapText="1"/>
      <protection locked="0"/>
    </xf>
    <xf numFmtId="0" fontId="36" fillId="5" borderId="20" xfId="0" applyFont="1" applyFill="1" applyBorder="1" applyAlignment="1" applyProtection="1">
      <alignment vertical="center" wrapText="1"/>
      <protection locked="0"/>
    </xf>
    <xf numFmtId="0" fontId="36" fillId="5" borderId="20" xfId="0" applyFont="1" applyFill="1" applyBorder="1" applyAlignment="1" applyProtection="1">
      <alignment horizontal="center" vertical="center" wrapText="1"/>
      <protection locked="0"/>
    </xf>
    <xf numFmtId="0" fontId="33" fillId="2" borderId="5" xfId="0" applyFont="1" applyFill="1" applyBorder="1" applyAlignment="1" applyProtection="1">
      <alignment vertical="top" wrapText="1"/>
      <protection locked="0"/>
    </xf>
    <xf numFmtId="49" fontId="33" fillId="3" borderId="5" xfId="0" applyNumberFormat="1" applyFont="1" applyFill="1" applyBorder="1" applyAlignment="1" applyProtection="1">
      <alignment horizontal="center" vertical="top" wrapText="1"/>
      <protection locked="0"/>
    </xf>
    <xf numFmtId="49" fontId="30" fillId="2" borderId="5" xfId="0" quotePrefix="1" applyNumberFormat="1" applyFont="1" applyFill="1" applyBorder="1" applyAlignment="1" applyProtection="1">
      <alignment vertical="top" wrapText="1"/>
      <protection locked="0"/>
    </xf>
    <xf numFmtId="0" fontId="30" fillId="10" borderId="36" xfId="0" applyFont="1" applyFill="1" applyBorder="1" applyAlignment="1" applyProtection="1">
      <alignment vertical="top" wrapText="1"/>
      <protection locked="0"/>
    </xf>
    <xf numFmtId="0" fontId="31" fillId="2" borderId="8" xfId="0" applyFont="1" applyFill="1" applyBorder="1" applyAlignment="1" applyProtection="1">
      <alignment vertical="top" wrapText="1"/>
      <protection locked="0"/>
    </xf>
    <xf numFmtId="40" fontId="30" fillId="2" borderId="46" xfId="0" quotePrefix="1" applyNumberFormat="1" applyFont="1" applyFill="1" applyBorder="1" applyAlignment="1" applyProtection="1">
      <alignment vertical="top" wrapText="1"/>
      <protection locked="0"/>
    </xf>
    <xf numFmtId="0" fontId="36" fillId="2" borderId="8" xfId="0" applyFont="1" applyFill="1" applyBorder="1" applyAlignment="1" applyProtection="1">
      <alignment vertical="top" wrapText="1"/>
      <protection locked="0"/>
    </xf>
    <xf numFmtId="40" fontId="31" fillId="0" borderId="9" xfId="0" quotePrefix="1" applyNumberFormat="1" applyFont="1" applyBorder="1" applyAlignment="1" applyProtection="1">
      <alignment vertical="top" wrapText="1"/>
      <protection locked="0"/>
    </xf>
    <xf numFmtId="49" fontId="30" fillId="5" borderId="47" xfId="0" applyNumberFormat="1" applyFont="1" applyFill="1" applyBorder="1" applyAlignment="1" applyProtection="1">
      <alignment horizontal="left" vertical="center" wrapText="1"/>
      <protection locked="0"/>
    </xf>
    <xf numFmtId="0" fontId="33" fillId="2" borderId="58" xfId="0" applyFont="1" applyFill="1" applyBorder="1" applyAlignment="1" applyProtection="1">
      <alignment vertical="center" wrapText="1"/>
      <protection locked="0"/>
    </xf>
    <xf numFmtId="49" fontId="33" fillId="3" borderId="5" xfId="0" applyNumberFormat="1" applyFont="1" applyFill="1" applyBorder="1" applyAlignment="1" applyProtection="1">
      <alignment horizontal="center" vertical="center" wrapText="1"/>
      <protection locked="0"/>
    </xf>
    <xf numFmtId="0" fontId="33" fillId="0" borderId="5" xfId="0" applyFont="1" applyBorder="1" applyAlignment="1" applyProtection="1">
      <alignment vertical="center" wrapText="1"/>
      <protection locked="0"/>
    </xf>
    <xf numFmtId="49" fontId="33" fillId="0" borderId="5" xfId="0" applyNumberFormat="1" applyFont="1" applyBorder="1" applyAlignment="1" applyProtection="1">
      <alignment horizontal="center" vertical="center" wrapText="1"/>
      <protection locked="0"/>
    </xf>
    <xf numFmtId="49" fontId="30" fillId="0" borderId="5" xfId="0" applyNumberFormat="1" applyFont="1" applyBorder="1" applyAlignment="1" applyProtection="1">
      <alignment horizontal="center" vertical="center" wrapText="1"/>
      <protection locked="0"/>
    </xf>
    <xf numFmtId="49" fontId="30" fillId="0" borderId="5" xfId="0" applyNumberFormat="1" applyFont="1" applyBorder="1" applyAlignment="1" applyProtection="1">
      <alignment horizontal="center" vertical="top" wrapText="1"/>
      <protection locked="0"/>
    </xf>
    <xf numFmtId="40" fontId="30" fillId="0" borderId="5" xfId="0" quotePrefix="1" applyNumberFormat="1" applyFont="1" applyBorder="1" applyAlignment="1" applyProtection="1">
      <alignment horizontal="left" vertical="top" wrapText="1"/>
      <protection locked="0"/>
    </xf>
    <xf numFmtId="49" fontId="31" fillId="5" borderId="10" xfId="0" applyNumberFormat="1" applyFont="1" applyFill="1" applyBorder="1" applyAlignment="1" applyProtection="1">
      <alignment horizontal="left" vertical="center" wrapText="1"/>
      <protection locked="0"/>
    </xf>
    <xf numFmtId="0" fontId="31" fillId="2" borderId="56" xfId="0" applyFont="1" applyFill="1" applyBorder="1" applyAlignment="1" applyProtection="1">
      <alignment vertical="center" wrapText="1"/>
      <protection locked="0"/>
    </xf>
    <xf numFmtId="2" fontId="31" fillId="11" borderId="56" xfId="0" applyNumberFormat="1" applyFont="1" applyFill="1" applyBorder="1" applyAlignment="1" applyProtection="1">
      <alignment horizontal="center" vertical="center" wrapText="1"/>
      <protection locked="0"/>
    </xf>
    <xf numFmtId="40" fontId="31" fillId="3" borderId="49" xfId="0" quotePrefix="1" applyNumberFormat="1" applyFont="1" applyFill="1" applyBorder="1" applyAlignment="1" applyProtection="1">
      <alignment vertical="top" wrapText="1"/>
      <protection locked="0"/>
    </xf>
    <xf numFmtId="2" fontId="31" fillId="11" borderId="11" xfId="0" applyNumberFormat="1" applyFont="1" applyFill="1" applyBorder="1" applyAlignment="1" applyProtection="1">
      <alignment horizontal="center" vertical="top" wrapText="1"/>
      <protection locked="0"/>
    </xf>
    <xf numFmtId="49" fontId="30" fillId="5" borderId="4" xfId="0" applyNumberFormat="1" applyFont="1" applyFill="1" applyBorder="1" applyAlignment="1" applyProtection="1">
      <alignment horizontal="center" vertical="center" wrapText="1"/>
      <protection locked="0"/>
    </xf>
    <xf numFmtId="0" fontId="30" fillId="10" borderId="5" xfId="0" applyFont="1" applyFill="1" applyBorder="1" applyAlignment="1" applyProtection="1">
      <alignment horizontal="center" vertical="center" wrapText="1"/>
      <protection locked="0"/>
    </xf>
    <xf numFmtId="0" fontId="30" fillId="10" borderId="64" xfId="0" applyFont="1" applyFill="1" applyBorder="1" applyAlignment="1" applyProtection="1">
      <alignment vertical="center" wrapText="1"/>
      <protection locked="0"/>
    </xf>
    <xf numFmtId="0" fontId="36" fillId="2" borderId="8" xfId="0" applyFont="1" applyFill="1" applyBorder="1" applyAlignment="1" applyProtection="1">
      <alignment vertical="center" wrapText="1"/>
      <protection locked="0"/>
    </xf>
    <xf numFmtId="2" fontId="31" fillId="11" borderId="44" xfId="0" applyNumberFormat="1" applyFont="1" applyFill="1" applyBorder="1" applyAlignment="1" applyProtection="1">
      <alignment horizontal="center" vertical="top" wrapText="1"/>
      <protection locked="0"/>
    </xf>
    <xf numFmtId="49" fontId="30" fillId="5" borderId="47" xfId="0" applyNumberFormat="1" applyFont="1" applyFill="1" applyBorder="1" applyAlignment="1" applyProtection="1">
      <alignment horizontal="center" vertical="center" wrapText="1"/>
      <protection locked="0"/>
    </xf>
    <xf numFmtId="0" fontId="30" fillId="10" borderId="36" xfId="0" applyFont="1" applyFill="1" applyBorder="1" applyAlignment="1" applyProtection="1">
      <alignment vertical="center" wrapText="1"/>
      <protection locked="0"/>
    </xf>
    <xf numFmtId="2" fontId="31" fillId="11" borderId="14" xfId="0" applyNumberFormat="1" applyFont="1" applyFill="1" applyBorder="1" applyAlignment="1" applyProtection="1">
      <alignment horizontal="center" vertical="center" wrapText="1"/>
      <protection locked="0"/>
    </xf>
    <xf numFmtId="0" fontId="30" fillId="2" borderId="33" xfId="0" applyFont="1" applyFill="1" applyBorder="1" applyAlignment="1" applyProtection="1">
      <alignment vertical="center" wrapText="1"/>
      <protection locked="0"/>
    </xf>
    <xf numFmtId="2" fontId="31" fillId="11" borderId="2" xfId="0" applyNumberFormat="1" applyFont="1" applyFill="1" applyBorder="1" applyAlignment="1" applyProtection="1">
      <alignment horizontal="center" vertical="center" wrapText="1"/>
      <protection locked="0"/>
    </xf>
    <xf numFmtId="2" fontId="31" fillId="11" borderId="3" xfId="0" applyNumberFormat="1" applyFont="1" applyFill="1" applyBorder="1" applyAlignment="1" applyProtection="1">
      <alignment horizontal="center" vertical="center" wrapText="1"/>
      <protection locked="0"/>
    </xf>
    <xf numFmtId="0" fontId="30" fillId="10" borderId="39" xfId="0" applyFont="1" applyFill="1" applyBorder="1" applyAlignment="1" applyProtection="1">
      <alignment horizontal="center" vertical="center" wrapText="1"/>
      <protection locked="0"/>
    </xf>
    <xf numFmtId="2" fontId="31" fillId="11" borderId="25" xfId="0" applyNumberFormat="1" applyFont="1" applyFill="1" applyBorder="1" applyAlignment="1" applyProtection="1">
      <alignment horizontal="center" vertical="center" wrapText="1"/>
      <protection locked="0"/>
    </xf>
    <xf numFmtId="0" fontId="30" fillId="10" borderId="21" xfId="0" applyFont="1" applyFill="1" applyBorder="1" applyAlignment="1" applyProtection="1">
      <alignment vertical="center" wrapText="1"/>
      <protection locked="0"/>
    </xf>
    <xf numFmtId="0" fontId="30" fillId="10" borderId="58" xfId="0" applyFont="1" applyFill="1" applyBorder="1" applyAlignment="1" applyProtection="1">
      <alignment horizontal="center" vertical="center" wrapText="1"/>
      <protection locked="0"/>
    </xf>
    <xf numFmtId="0" fontId="30" fillId="10" borderId="39" xfId="0" applyFont="1" applyFill="1" applyBorder="1" applyAlignment="1" applyProtection="1">
      <alignment vertical="center" wrapText="1"/>
      <protection locked="0"/>
    </xf>
    <xf numFmtId="0" fontId="30" fillId="2" borderId="23" xfId="0" applyFont="1" applyFill="1" applyBorder="1" applyAlignment="1" applyProtection="1">
      <alignment vertical="center" wrapText="1"/>
      <protection locked="0"/>
    </xf>
    <xf numFmtId="0" fontId="19" fillId="5" borderId="50" xfId="0" applyFont="1" applyFill="1" applyBorder="1" applyAlignment="1">
      <alignment horizontal="left"/>
    </xf>
    <xf numFmtId="0" fontId="17" fillId="24" borderId="0" xfId="0" applyFont="1" applyFill="1"/>
    <xf numFmtId="0" fontId="19" fillId="5" borderId="50" xfId="0" applyFont="1" applyFill="1" applyBorder="1" applyAlignment="1">
      <alignment horizontal="center"/>
    </xf>
    <xf numFmtId="49" fontId="36" fillId="0" borderId="37" xfId="0" applyNumberFormat="1" applyFont="1" applyBorder="1" applyAlignment="1">
      <alignment vertical="top" wrapText="1"/>
    </xf>
    <xf numFmtId="0" fontId="30" fillId="7" borderId="55" xfId="0" applyFont="1" applyFill="1" applyBorder="1" applyAlignment="1">
      <alignment vertical="top" wrapText="1"/>
    </xf>
    <xf numFmtId="0" fontId="30" fillId="7" borderId="2" xfId="0" applyFont="1" applyFill="1" applyBorder="1" applyAlignment="1">
      <alignment vertical="top" wrapText="1"/>
    </xf>
    <xf numFmtId="0" fontId="19" fillId="5" borderId="45" xfId="0" applyFont="1" applyFill="1" applyBorder="1" applyAlignment="1">
      <alignment horizontal="center"/>
    </xf>
    <xf numFmtId="0" fontId="19" fillId="5" borderId="45" xfId="0" applyFont="1" applyFill="1" applyBorder="1" applyAlignment="1">
      <alignment horizontal="center" vertical="center" textRotation="90" wrapText="1"/>
    </xf>
    <xf numFmtId="0" fontId="19" fillId="5" borderId="50" xfId="0" applyFont="1" applyFill="1" applyBorder="1" applyAlignment="1">
      <alignment horizontal="center" vertical="center" textRotation="90" wrapText="1"/>
    </xf>
    <xf numFmtId="0" fontId="16" fillId="3" borderId="45" xfId="0" applyFont="1" applyFill="1" applyBorder="1"/>
    <xf numFmtId="49" fontId="33" fillId="3" borderId="58" xfId="0" applyNumberFormat="1" applyFont="1" applyFill="1" applyBorder="1" applyAlignment="1" applyProtection="1">
      <alignment horizontal="center" vertical="center" wrapText="1"/>
      <protection locked="0"/>
    </xf>
    <xf numFmtId="49" fontId="30" fillId="3" borderId="58" xfId="0" applyNumberFormat="1" applyFont="1" applyFill="1" applyBorder="1" applyAlignment="1" applyProtection="1">
      <alignment horizontal="center" vertical="center" wrapText="1"/>
      <protection locked="0"/>
    </xf>
    <xf numFmtId="2" fontId="31" fillId="11" borderId="58" xfId="0" applyNumberFormat="1" applyFont="1" applyFill="1" applyBorder="1" applyAlignment="1" applyProtection="1">
      <alignment horizontal="center" vertical="top" wrapText="1"/>
      <protection locked="0"/>
    </xf>
    <xf numFmtId="40" fontId="30" fillId="3" borderId="58" xfId="0" applyNumberFormat="1" applyFont="1" applyFill="1" applyBorder="1" applyAlignment="1" applyProtection="1">
      <alignment vertical="top" wrapText="1"/>
      <protection locked="0"/>
    </xf>
    <xf numFmtId="0" fontId="30" fillId="10" borderId="57" xfId="0" applyFont="1" applyFill="1" applyBorder="1" applyAlignment="1" applyProtection="1">
      <alignment vertical="top" wrapText="1"/>
      <protection locked="0"/>
    </xf>
    <xf numFmtId="49" fontId="30" fillId="5" borderId="28" xfId="0" applyNumberFormat="1" applyFont="1" applyFill="1" applyBorder="1" applyAlignment="1">
      <alignment horizontal="left" vertical="center"/>
    </xf>
    <xf numFmtId="49" fontId="30" fillId="5" borderId="29" xfId="0" applyNumberFormat="1" applyFont="1" applyFill="1" applyBorder="1" applyAlignment="1">
      <alignment horizontal="left" vertical="center"/>
    </xf>
    <xf numFmtId="49" fontId="34" fillId="5" borderId="41" xfId="0" applyNumberFormat="1" applyFont="1" applyFill="1" applyBorder="1" applyAlignment="1">
      <alignment horizontal="left" vertical="center"/>
    </xf>
    <xf numFmtId="0" fontId="34" fillId="5" borderId="45" xfId="0" applyFont="1" applyFill="1" applyBorder="1" applyAlignment="1">
      <alignment horizontal="left" vertical="center" wrapText="1"/>
    </xf>
    <xf numFmtId="49" fontId="30" fillId="0" borderId="90" xfId="0" applyNumberFormat="1" applyFont="1" applyBorder="1" applyAlignment="1">
      <alignment horizontal="center" vertical="center"/>
    </xf>
    <xf numFmtId="0" fontId="34" fillId="5" borderId="60" xfId="0" applyFont="1" applyFill="1" applyBorder="1" applyAlignment="1">
      <alignment horizontal="center" vertical="center" wrapText="1"/>
    </xf>
    <xf numFmtId="0" fontId="32" fillId="3" borderId="72" xfId="0" applyFont="1" applyFill="1" applyBorder="1" applyAlignment="1">
      <alignment vertical="top" wrapText="1"/>
    </xf>
    <xf numFmtId="0" fontId="33" fillId="3" borderId="90" xfId="0" applyFont="1" applyFill="1" applyBorder="1" applyAlignment="1">
      <alignment vertical="top" wrapText="1"/>
    </xf>
    <xf numFmtId="0" fontId="33" fillId="3" borderId="67" xfId="0" applyFont="1" applyFill="1" applyBorder="1" applyAlignment="1">
      <alignment vertical="top" wrapText="1"/>
    </xf>
    <xf numFmtId="49" fontId="30" fillId="0" borderId="91" xfId="0" applyNumberFormat="1" applyFont="1" applyBorder="1" applyAlignment="1">
      <alignment horizontal="center" vertical="center"/>
    </xf>
    <xf numFmtId="0" fontId="33" fillId="4" borderId="92" xfId="0" applyFont="1" applyFill="1" applyBorder="1" applyAlignment="1">
      <alignment vertical="top" wrapText="1"/>
    </xf>
    <xf numFmtId="0" fontId="32" fillId="4" borderId="41" xfId="0" applyFont="1" applyFill="1" applyBorder="1" applyAlignment="1">
      <alignment vertical="top" wrapText="1"/>
    </xf>
    <xf numFmtId="49" fontId="30" fillId="0" borderId="28" xfId="0" applyNumberFormat="1" applyFont="1" applyBorder="1" applyAlignment="1">
      <alignment horizontal="center" vertical="center"/>
    </xf>
    <xf numFmtId="49" fontId="30" fillId="0" borderId="31" xfId="0" applyNumberFormat="1" applyFont="1" applyBorder="1" applyAlignment="1">
      <alignment horizontal="center" vertical="center"/>
    </xf>
    <xf numFmtId="0" fontId="33" fillId="4" borderId="29" xfId="0" applyFont="1" applyFill="1" applyBorder="1" applyAlignment="1">
      <alignment vertical="top" wrapText="1"/>
    </xf>
    <xf numFmtId="0" fontId="32" fillId="4" borderId="72" xfId="0" applyFont="1" applyFill="1" applyBorder="1" applyAlignment="1">
      <alignment vertical="top" wrapText="1"/>
    </xf>
    <xf numFmtId="0" fontId="32" fillId="4" borderId="90" xfId="0" applyFont="1" applyFill="1" applyBorder="1" applyAlignment="1">
      <alignment vertical="top" wrapText="1"/>
    </xf>
    <xf numFmtId="0" fontId="33" fillId="4" borderId="28" xfId="0" applyFont="1" applyFill="1" applyBorder="1" applyAlignment="1">
      <alignment vertical="top" wrapText="1"/>
    </xf>
    <xf numFmtId="0" fontId="33" fillId="4" borderId="90" xfId="0" applyFont="1" applyFill="1" applyBorder="1" applyAlignment="1">
      <alignment vertical="top" wrapText="1"/>
    </xf>
    <xf numFmtId="0" fontId="30" fillId="0" borderId="41" xfId="0" quotePrefix="1" applyFont="1" applyBorder="1" applyAlignment="1">
      <alignment vertical="center" wrapText="1"/>
    </xf>
    <xf numFmtId="0" fontId="30" fillId="0" borderId="28" xfId="0" quotePrefix="1" applyFont="1" applyBorder="1" applyAlignment="1">
      <alignment vertical="center" wrapText="1"/>
    </xf>
    <xf numFmtId="0" fontId="30" fillId="0" borderId="31" xfId="0" quotePrefix="1" applyFont="1" applyBorder="1" applyAlignment="1">
      <alignment vertical="center" wrapText="1"/>
    </xf>
    <xf numFmtId="0" fontId="30" fillId="0" borderId="29" xfId="0" quotePrefix="1" applyFont="1" applyBorder="1" applyAlignment="1">
      <alignment vertical="center" wrapText="1"/>
    </xf>
    <xf numFmtId="0" fontId="30" fillId="3" borderId="6" xfId="0" applyFont="1" applyFill="1" applyBorder="1"/>
    <xf numFmtId="0" fontId="30" fillId="3" borderId="89" xfId="0" applyFont="1" applyFill="1" applyBorder="1"/>
    <xf numFmtId="0" fontId="30" fillId="3" borderId="26" xfId="0" applyFont="1" applyFill="1" applyBorder="1"/>
    <xf numFmtId="0" fontId="21" fillId="3" borderId="89" xfId="0" applyFont="1" applyFill="1" applyBorder="1"/>
    <xf numFmtId="0" fontId="21" fillId="3" borderId="26" xfId="0" applyFont="1" applyFill="1" applyBorder="1"/>
    <xf numFmtId="0" fontId="32" fillId="4" borderId="0" xfId="0" applyFont="1" applyFill="1" applyAlignment="1">
      <alignment vertical="top" wrapText="1"/>
    </xf>
    <xf numFmtId="49" fontId="30" fillId="0" borderId="33" xfId="0" applyNumberFormat="1" applyFont="1" applyBorder="1" applyAlignment="1">
      <alignment vertical="center" wrapText="1"/>
    </xf>
    <xf numFmtId="0" fontId="30" fillId="3" borderId="0" xfId="0" applyFont="1" applyFill="1" applyProtection="1">
      <protection locked="0"/>
    </xf>
    <xf numFmtId="0" fontId="30" fillId="3" borderId="0" xfId="0" applyFont="1" applyFill="1" applyAlignment="1" applyProtection="1">
      <alignment horizontal="center"/>
      <protection locked="0"/>
    </xf>
    <xf numFmtId="0" fontId="34" fillId="5" borderId="50" xfId="0" applyFont="1" applyFill="1" applyBorder="1" applyAlignment="1">
      <alignment horizontal="center" vertical="center" wrapText="1"/>
    </xf>
    <xf numFmtId="0" fontId="0" fillId="3" borderId="12" xfId="0" applyFill="1" applyBorder="1"/>
    <xf numFmtId="0" fontId="0" fillId="3" borderId="13" xfId="0" applyFill="1" applyBorder="1"/>
    <xf numFmtId="0" fontId="32" fillId="3" borderId="34" xfId="0" applyFont="1" applyFill="1" applyBorder="1" applyAlignment="1">
      <alignment vertical="top" wrapText="1"/>
    </xf>
    <xf numFmtId="0" fontId="0" fillId="3" borderId="41" xfId="0" applyFill="1" applyBorder="1"/>
    <xf numFmtId="0" fontId="0" fillId="3" borderId="28" xfId="0" applyFill="1" applyBorder="1"/>
    <xf numFmtId="0" fontId="32" fillId="3" borderId="35" xfId="0" applyFont="1" applyFill="1" applyBorder="1" applyAlignment="1">
      <alignment vertical="top" wrapText="1"/>
    </xf>
    <xf numFmtId="0" fontId="0" fillId="3" borderId="72" xfId="0" applyFill="1" applyBorder="1"/>
    <xf numFmtId="0" fontId="0" fillId="3" borderId="90" xfId="0" applyFill="1" applyBorder="1"/>
    <xf numFmtId="0" fontId="32" fillId="3" borderId="67" xfId="0" applyFont="1" applyFill="1" applyBorder="1" applyAlignment="1">
      <alignment vertical="top" wrapText="1"/>
    </xf>
    <xf numFmtId="0" fontId="0" fillId="3" borderId="64" xfId="0" applyFill="1" applyBorder="1"/>
    <xf numFmtId="0" fontId="0" fillId="3" borderId="25" xfId="0" applyFill="1" applyBorder="1"/>
    <xf numFmtId="0" fontId="32" fillId="3" borderId="71" xfId="0" applyFont="1" applyFill="1" applyBorder="1" applyAlignment="1">
      <alignment vertical="top" wrapText="1"/>
    </xf>
    <xf numFmtId="0" fontId="17" fillId="3" borderId="0" xfId="0" applyFont="1" applyFill="1"/>
    <xf numFmtId="0" fontId="35" fillId="3" borderId="0" xfId="0" applyFont="1" applyFill="1" applyAlignment="1">
      <alignment horizontal="left"/>
    </xf>
    <xf numFmtId="0" fontId="34" fillId="3" borderId="62" xfId="0" applyFont="1" applyFill="1" applyBorder="1" applyAlignment="1" applyProtection="1">
      <alignment horizontal="left" wrapText="1"/>
      <protection locked="0"/>
    </xf>
    <xf numFmtId="0" fontId="30" fillId="13" borderId="31" xfId="0" applyFont="1" applyFill="1" applyBorder="1" applyAlignment="1">
      <alignment horizontal="center" vertical="center"/>
    </xf>
    <xf numFmtId="0" fontId="30" fillId="13" borderId="55" xfId="0" applyFont="1" applyFill="1" applyBorder="1" applyAlignment="1">
      <alignment horizontal="center" vertical="center"/>
    </xf>
    <xf numFmtId="0" fontId="30" fillId="13" borderId="41" xfId="0" applyFont="1" applyFill="1" applyBorder="1" applyAlignment="1">
      <alignment horizontal="center" vertical="center"/>
    </xf>
    <xf numFmtId="0" fontId="34" fillId="5" borderId="22" xfId="0" applyFont="1" applyFill="1" applyBorder="1" applyAlignment="1">
      <alignment horizontal="center" vertical="center" wrapText="1"/>
    </xf>
    <xf numFmtId="0" fontId="34" fillId="5" borderId="1" xfId="0" applyFont="1" applyFill="1" applyBorder="1" applyAlignment="1">
      <alignment horizontal="center" vertical="center" wrapText="1"/>
    </xf>
    <xf numFmtId="0" fontId="34" fillId="5" borderId="30" xfId="0" applyFont="1" applyFill="1" applyBorder="1" applyAlignment="1">
      <alignment horizontal="center" vertical="center" wrapText="1"/>
    </xf>
    <xf numFmtId="0" fontId="34" fillId="5" borderId="59" xfId="0" applyFont="1" applyFill="1" applyBorder="1" applyAlignment="1">
      <alignment horizontal="center" vertical="center" wrapText="1"/>
    </xf>
    <xf numFmtId="0" fontId="34" fillId="5" borderId="58" xfId="0" applyFont="1" applyFill="1" applyBorder="1" applyAlignment="1">
      <alignment horizontal="center" vertical="center" wrapText="1"/>
    </xf>
    <xf numFmtId="0" fontId="34" fillId="5" borderId="48" xfId="0" applyFont="1" applyFill="1" applyBorder="1" applyAlignment="1">
      <alignment horizontal="center" vertical="center" wrapText="1"/>
    </xf>
    <xf numFmtId="0" fontId="34" fillId="5" borderId="33" xfId="0" applyFont="1" applyFill="1" applyBorder="1" applyAlignment="1">
      <alignment horizontal="center" vertical="center" wrapText="1"/>
    </xf>
    <xf numFmtId="0" fontId="34" fillId="5" borderId="53" xfId="0" applyFont="1" applyFill="1" applyBorder="1" applyAlignment="1">
      <alignment horizontal="center" vertical="center" wrapText="1"/>
    </xf>
    <xf numFmtId="0" fontId="34" fillId="5" borderId="43" xfId="0" applyFont="1" applyFill="1" applyBorder="1" applyAlignment="1">
      <alignment horizontal="center" vertical="center" wrapText="1"/>
    </xf>
    <xf numFmtId="0" fontId="34" fillId="5" borderId="55"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34" fillId="5" borderId="23" xfId="0" applyFont="1" applyFill="1" applyBorder="1" applyAlignment="1">
      <alignment horizontal="center" vertical="center" wrapText="1"/>
    </xf>
    <xf numFmtId="0" fontId="34" fillId="5" borderId="2"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63" xfId="0" applyFont="1" applyFill="1" applyBorder="1" applyAlignment="1">
      <alignment horizontal="center" vertical="center" wrapText="1"/>
    </xf>
    <xf numFmtId="0" fontId="34" fillId="5" borderId="39" xfId="0" applyFont="1" applyFill="1" applyBorder="1" applyAlignment="1">
      <alignment horizontal="center" vertical="center" wrapText="1"/>
    </xf>
    <xf numFmtId="0" fontId="34" fillId="5" borderId="56" xfId="0" applyFont="1" applyFill="1" applyBorder="1" applyAlignment="1">
      <alignment horizontal="center" vertical="center" wrapText="1"/>
    </xf>
    <xf numFmtId="0" fontId="34" fillId="3" borderId="0" xfId="0" applyFont="1" applyFill="1" applyAlignment="1" applyProtection="1">
      <alignment horizontal="left"/>
      <protection locked="0"/>
    </xf>
    <xf numFmtId="0" fontId="20" fillId="3" borderId="0" xfId="0" applyFont="1" applyFill="1" applyAlignment="1">
      <alignment horizontal="center"/>
    </xf>
    <xf numFmtId="0" fontId="34" fillId="5" borderId="42" xfId="0" applyFont="1" applyFill="1" applyBorder="1" applyAlignment="1">
      <alignment horizontal="center" vertical="center" wrapText="1"/>
    </xf>
    <xf numFmtId="0" fontId="34" fillId="5" borderId="47" xfId="0" applyFont="1" applyFill="1" applyBorder="1" applyAlignment="1">
      <alignment horizontal="center" vertical="center" wrapText="1"/>
    </xf>
    <xf numFmtId="0" fontId="34" fillId="5" borderId="10" xfId="0" applyFont="1" applyFill="1" applyBorder="1" applyAlignment="1">
      <alignment horizontal="center" vertical="center" wrapText="1"/>
    </xf>
    <xf numFmtId="0" fontId="34" fillId="5" borderId="52" xfId="0" applyFont="1" applyFill="1" applyBorder="1" applyAlignment="1">
      <alignment horizontal="center" vertical="center" wrapText="1"/>
    </xf>
    <xf numFmtId="0" fontId="34" fillId="5" borderId="57" xfId="0" applyFont="1" applyFill="1" applyBorder="1" applyAlignment="1">
      <alignment horizontal="center" vertical="center" wrapText="1"/>
    </xf>
    <xf numFmtId="0" fontId="34" fillId="5" borderId="11" xfId="0" applyFont="1" applyFill="1" applyBorder="1" applyAlignment="1">
      <alignment horizontal="center" vertical="center" wrapText="1"/>
    </xf>
    <xf numFmtId="0" fontId="34" fillId="5" borderId="19" xfId="0" applyFont="1" applyFill="1" applyBorder="1" applyAlignment="1">
      <alignment horizontal="center" vertical="center" wrapText="1"/>
    </xf>
    <xf numFmtId="0" fontId="34" fillId="5" borderId="24"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20" fillId="3" borderId="0" xfId="0" applyFont="1" applyFill="1" applyAlignment="1">
      <alignment horizontal="left"/>
    </xf>
    <xf numFmtId="0" fontId="35" fillId="10" borderId="0" xfId="0" applyFont="1" applyFill="1" applyAlignment="1" applyProtection="1">
      <alignment horizontal="left"/>
      <protection locked="0"/>
    </xf>
    <xf numFmtId="0" fontId="34" fillId="3" borderId="62" xfId="0" applyFont="1" applyFill="1" applyBorder="1" applyAlignment="1" applyProtection="1">
      <alignment horizontal="left"/>
      <protection locked="0"/>
    </xf>
    <xf numFmtId="0" fontId="34" fillId="5" borderId="59" xfId="0" applyFont="1" applyFill="1" applyBorder="1" applyAlignment="1" applyProtection="1">
      <alignment horizontal="center" vertical="center" wrapText="1"/>
      <protection locked="0"/>
    </xf>
    <xf numFmtId="0" fontId="34" fillId="5" borderId="58" xfId="0" applyFont="1" applyFill="1" applyBorder="1" applyAlignment="1" applyProtection="1">
      <alignment horizontal="center" vertical="center" wrapText="1"/>
      <protection locked="0"/>
    </xf>
    <xf numFmtId="0" fontId="34" fillId="5" borderId="56" xfId="0" applyFont="1" applyFill="1" applyBorder="1" applyAlignment="1" applyProtection="1">
      <alignment horizontal="center" vertical="center" wrapText="1"/>
      <protection locked="0"/>
    </xf>
    <xf numFmtId="0" fontId="34" fillId="10" borderId="0" xfId="0" applyFont="1" applyFill="1" applyAlignment="1" applyProtection="1">
      <alignment horizontal="left"/>
      <protection locked="0"/>
    </xf>
    <xf numFmtId="0" fontId="34" fillId="5" borderId="24" xfId="0" applyFont="1" applyFill="1" applyBorder="1" applyAlignment="1" applyProtection="1">
      <alignment horizontal="center" vertical="center" wrapText="1"/>
      <protection locked="0"/>
    </xf>
    <xf numFmtId="0" fontId="34" fillId="5" borderId="3" xfId="0" applyFont="1" applyFill="1" applyBorder="1" applyAlignment="1" applyProtection="1">
      <alignment horizontal="center" vertical="center" wrapText="1"/>
      <protection locked="0"/>
    </xf>
    <xf numFmtId="0" fontId="34" fillId="5" borderId="21" xfId="0" applyFont="1" applyFill="1" applyBorder="1" applyAlignment="1" applyProtection="1">
      <alignment horizontal="center" vertical="center" wrapText="1"/>
      <protection locked="0"/>
    </xf>
    <xf numFmtId="0" fontId="34" fillId="5" borderId="22" xfId="0" applyFont="1" applyFill="1" applyBorder="1" applyAlignment="1" applyProtection="1">
      <alignment horizontal="center" vertical="center" wrapText="1"/>
      <protection locked="0"/>
    </xf>
    <xf numFmtId="0" fontId="34" fillId="5" borderId="1" xfId="0" applyFont="1" applyFill="1" applyBorder="1" applyAlignment="1" applyProtection="1">
      <alignment horizontal="center" vertical="center" wrapText="1"/>
      <protection locked="0"/>
    </xf>
    <xf numFmtId="0" fontId="34" fillId="5" borderId="19" xfId="0" applyFont="1" applyFill="1" applyBorder="1" applyAlignment="1" applyProtection="1">
      <alignment horizontal="center" vertical="center" wrapText="1"/>
      <protection locked="0"/>
    </xf>
    <xf numFmtId="0" fontId="34" fillId="5" borderId="23" xfId="0" applyFont="1" applyFill="1" applyBorder="1" applyAlignment="1" applyProtection="1">
      <alignment horizontal="center" vertical="center" wrapText="1"/>
      <protection locked="0"/>
    </xf>
    <xf numFmtId="0" fontId="34" fillId="5" borderId="2" xfId="0" applyFont="1" applyFill="1" applyBorder="1" applyAlignment="1" applyProtection="1">
      <alignment horizontal="center" vertical="center" wrapText="1"/>
      <protection locked="0"/>
    </xf>
    <xf numFmtId="0" fontId="34" fillId="5" borderId="5" xfId="0" applyFont="1" applyFill="1" applyBorder="1" applyAlignment="1" applyProtection="1">
      <alignment horizontal="center" vertical="center" wrapText="1"/>
      <protection locked="0"/>
    </xf>
    <xf numFmtId="0" fontId="35" fillId="3" borderId="0" xfId="0" applyFont="1" applyFill="1" applyAlignment="1">
      <alignment horizontal="left" wrapText="1"/>
    </xf>
    <xf numFmtId="0" fontId="34" fillId="5" borderId="30" xfId="0" applyFont="1" applyFill="1" applyBorder="1" applyAlignment="1" applyProtection="1">
      <alignment horizontal="center" vertical="center" wrapText="1"/>
      <protection locked="0"/>
    </xf>
    <xf numFmtId="0" fontId="17" fillId="3" borderId="17" xfId="0" applyFont="1" applyFill="1" applyBorder="1" applyAlignment="1">
      <alignment horizontal="center"/>
    </xf>
    <xf numFmtId="0" fontId="17" fillId="3" borderId="8" xfId="0" applyFont="1" applyFill="1" applyBorder="1" applyAlignment="1">
      <alignment horizontal="center"/>
    </xf>
    <xf numFmtId="0" fontId="17" fillId="3" borderId="9" xfId="0" applyFont="1" applyFill="1" applyBorder="1" applyAlignment="1">
      <alignment horizontal="center"/>
    </xf>
    <xf numFmtId="0" fontId="17" fillId="3" borderId="60" xfId="0" applyFont="1" applyFill="1" applyBorder="1" applyAlignment="1">
      <alignment horizontal="center"/>
    </xf>
    <xf numFmtId="0" fontId="17" fillId="3" borderId="7" xfId="0" applyFont="1" applyFill="1" applyBorder="1" applyAlignment="1">
      <alignment horizontal="center"/>
    </xf>
    <xf numFmtId="0" fontId="19" fillId="3" borderId="4" xfId="0" applyFont="1" applyFill="1" applyBorder="1" applyAlignment="1">
      <alignment horizontal="center"/>
    </xf>
    <xf numFmtId="0" fontId="19" fillId="3" borderId="5" xfId="0" applyFont="1" applyFill="1" applyBorder="1" applyAlignment="1">
      <alignment horizontal="center"/>
    </xf>
    <xf numFmtId="0" fontId="19" fillId="3" borderId="5" xfId="0" applyFont="1" applyFill="1" applyBorder="1" applyAlignment="1">
      <alignment horizontal="left"/>
    </xf>
    <xf numFmtId="0" fontId="19" fillId="3" borderId="1" xfId="0" applyFont="1" applyFill="1" applyBorder="1" applyAlignment="1">
      <alignment horizontal="center"/>
    </xf>
    <xf numFmtId="0" fontId="19" fillId="3" borderId="2" xfId="0" applyFont="1" applyFill="1" applyBorder="1" applyAlignment="1">
      <alignment horizontal="center"/>
    </xf>
    <xf numFmtId="0" fontId="19" fillId="3" borderId="2" xfId="0" applyFont="1" applyFill="1" applyBorder="1" applyAlignment="1">
      <alignment horizontal="left"/>
    </xf>
    <xf numFmtId="0" fontId="19" fillId="3" borderId="19" xfId="0" applyFont="1" applyFill="1" applyBorder="1" applyAlignment="1">
      <alignment horizontal="center"/>
    </xf>
    <xf numFmtId="0" fontId="19" fillId="3" borderId="20" xfId="0" applyFont="1" applyFill="1" applyBorder="1" applyAlignment="1">
      <alignment horizontal="center"/>
    </xf>
    <xf numFmtId="0" fontId="19" fillId="3" borderId="20" xfId="0" applyFont="1" applyFill="1" applyBorder="1" applyAlignment="1">
      <alignment horizontal="left"/>
    </xf>
    <xf numFmtId="0" fontId="0" fillId="3" borderId="0" xfId="0" applyFill="1" applyAlignment="1">
      <alignment horizontal="center"/>
    </xf>
    <xf numFmtId="0" fontId="19" fillId="13" borderId="18" xfId="0" applyFont="1" applyFill="1" applyBorder="1" applyAlignment="1">
      <alignment horizontal="left" vertical="justify" wrapText="1"/>
    </xf>
    <xf numFmtId="0" fontId="19" fillId="13" borderId="32" xfId="0" applyFont="1" applyFill="1" applyBorder="1" applyAlignment="1">
      <alignment horizontal="left" vertical="justify" wrapText="1"/>
    </xf>
    <xf numFmtId="0" fontId="19" fillId="13" borderId="30" xfId="0" applyFont="1" applyFill="1" applyBorder="1" applyAlignment="1">
      <alignment horizontal="center" vertical="center" wrapText="1"/>
    </xf>
    <xf numFmtId="0" fontId="19" fillId="13" borderId="47" xfId="0" applyFont="1" applyFill="1" applyBorder="1" applyAlignment="1">
      <alignment horizontal="center" vertical="center" wrapText="1"/>
    </xf>
    <xf numFmtId="0" fontId="19" fillId="13" borderId="4" xfId="0" applyFont="1" applyFill="1" applyBorder="1" applyAlignment="1">
      <alignment horizontal="center" vertical="center" wrapText="1"/>
    </xf>
    <xf numFmtId="0" fontId="19" fillId="13" borderId="13" xfId="0" applyFont="1" applyFill="1" applyBorder="1" applyAlignment="1">
      <alignment horizontal="left" vertical="justify" wrapText="1"/>
    </xf>
    <xf numFmtId="0" fontId="19" fillId="13" borderId="25" xfId="0" applyFont="1" applyFill="1" applyBorder="1" applyAlignment="1">
      <alignment horizontal="left" vertical="justify" wrapText="1"/>
    </xf>
    <xf numFmtId="0" fontId="19" fillId="5" borderId="43" xfId="0" applyFont="1" applyFill="1" applyBorder="1" applyAlignment="1">
      <alignment horizontal="center" vertical="center"/>
    </xf>
    <xf numFmtId="0" fontId="19" fillId="5" borderId="35" xfId="0" applyFont="1" applyFill="1" applyBorder="1" applyAlignment="1">
      <alignment horizontal="center" vertical="center"/>
    </xf>
    <xf numFmtId="0" fontId="19" fillId="5" borderId="61" xfId="0" applyFont="1" applyFill="1" applyBorder="1" applyAlignment="1">
      <alignment horizontal="center" vertical="center"/>
    </xf>
    <xf numFmtId="0" fontId="19" fillId="5" borderId="34" xfId="0" applyFont="1" applyFill="1" applyBorder="1" applyAlignment="1">
      <alignment horizontal="center" vertical="center"/>
    </xf>
    <xf numFmtId="0" fontId="16" fillId="0" borderId="8" xfId="0" quotePrefix="1" applyFont="1" applyBorder="1" applyAlignment="1">
      <alignment horizontal="center"/>
    </xf>
    <xf numFmtId="0" fontId="16" fillId="0" borderId="14" xfId="0" quotePrefix="1" applyFont="1" applyBorder="1" applyAlignment="1">
      <alignment horizontal="center"/>
    </xf>
    <xf numFmtId="0" fontId="19" fillId="5" borderId="50" xfId="0" applyFont="1" applyFill="1" applyBorder="1" applyAlignment="1">
      <alignment horizontal="center" vertical="center"/>
    </xf>
    <xf numFmtId="0" fontId="19" fillId="5" borderId="60" xfId="0" applyFont="1" applyFill="1" applyBorder="1" applyAlignment="1">
      <alignment horizontal="center" vertical="center"/>
    </xf>
    <xf numFmtId="0" fontId="19" fillId="5" borderId="44" xfId="0" applyFont="1" applyFill="1" applyBorder="1" applyAlignment="1">
      <alignment horizontal="center" vertical="center"/>
    </xf>
    <xf numFmtId="0" fontId="19" fillId="5" borderId="50" xfId="0" applyFont="1" applyFill="1" applyBorder="1" applyAlignment="1">
      <alignment horizontal="center"/>
    </xf>
    <xf numFmtId="0" fontId="19" fillId="5" borderId="60" xfId="0" applyFont="1" applyFill="1" applyBorder="1" applyAlignment="1">
      <alignment horizontal="center"/>
    </xf>
    <xf numFmtId="0" fontId="19" fillId="5" borderId="63" xfId="0" applyFont="1" applyFill="1" applyBorder="1" applyAlignment="1">
      <alignment horizontal="center" vertical="center" textRotation="90" wrapText="1"/>
    </xf>
    <xf numFmtId="0" fontId="19" fillId="5" borderId="71" xfId="0" applyFont="1" applyFill="1" applyBorder="1" applyAlignment="1">
      <alignment horizontal="center" vertical="center" textRotation="90" wrapText="1"/>
    </xf>
    <xf numFmtId="0" fontId="19" fillId="5" borderId="44" xfId="0" applyFont="1" applyFill="1" applyBorder="1" applyAlignment="1">
      <alignment horizontal="center"/>
    </xf>
    <xf numFmtId="0" fontId="19" fillId="5" borderId="43" xfId="0" applyFont="1" applyFill="1" applyBorder="1" applyAlignment="1">
      <alignment horizontal="center" vertical="center" textRotation="90" wrapText="1"/>
    </xf>
    <xf numFmtId="0" fontId="19" fillId="5" borderId="35" xfId="0" applyFont="1" applyFill="1" applyBorder="1" applyAlignment="1">
      <alignment horizontal="center" vertical="center" textRotation="90" wrapText="1"/>
    </xf>
    <xf numFmtId="0" fontId="16" fillId="3" borderId="50" xfId="0" applyFont="1" applyFill="1" applyBorder="1" applyAlignment="1">
      <alignment horizontal="left"/>
    </xf>
    <xf numFmtId="0" fontId="0" fillId="3" borderId="44" xfId="0" applyFill="1" applyBorder="1" applyAlignment="1">
      <alignment horizontal="left"/>
    </xf>
    <xf numFmtId="0" fontId="41" fillId="0" borderId="50" xfId="0" applyFont="1" applyBorder="1" applyAlignment="1">
      <alignment horizontal="center" vertical="center" wrapText="1"/>
    </xf>
    <xf numFmtId="0" fontId="41" fillId="0" borderId="60" xfId="0" applyFont="1" applyBorder="1" applyAlignment="1">
      <alignment horizontal="center" vertical="center" wrapText="1"/>
    </xf>
    <xf numFmtId="0" fontId="41" fillId="0" borderId="44" xfId="0" applyFont="1" applyBorder="1" applyAlignment="1">
      <alignment horizontal="center" vertical="center" wrapText="1"/>
    </xf>
    <xf numFmtId="0" fontId="34" fillId="5" borderId="20"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34" fillId="5" borderId="28" xfId="0" applyFont="1" applyFill="1" applyBorder="1" applyAlignment="1">
      <alignment horizontal="center" vertical="center" wrapText="1"/>
    </xf>
    <xf numFmtId="0" fontId="34" fillId="5" borderId="29" xfId="0" applyFont="1" applyFill="1" applyBorder="1" applyAlignment="1">
      <alignment horizontal="center" vertical="center" wrapText="1"/>
    </xf>
    <xf numFmtId="0" fontId="41" fillId="18" borderId="42" xfId="24" applyFont="1" applyFill="1" applyBorder="1" applyAlignment="1">
      <alignment horizontal="center" vertical="center" wrapText="1"/>
    </xf>
    <xf numFmtId="0" fontId="41" fillId="18" borderId="10" xfId="24" applyFont="1" applyFill="1" applyBorder="1" applyAlignment="1">
      <alignment horizontal="center" vertical="center" wrapText="1"/>
    </xf>
    <xf numFmtId="0" fontId="41" fillId="14" borderId="59" xfId="24" applyFont="1" applyFill="1" applyBorder="1" applyAlignment="1">
      <alignment horizontal="center" vertical="center" wrapText="1"/>
    </xf>
    <xf numFmtId="0" fontId="41" fillId="14" borderId="56" xfId="24" applyFont="1" applyFill="1" applyBorder="1" applyAlignment="1">
      <alignment horizontal="center" vertical="center" wrapText="1"/>
    </xf>
    <xf numFmtId="0" fontId="41" fillId="17" borderId="59" xfId="24" applyFont="1" applyFill="1" applyBorder="1" applyAlignment="1">
      <alignment horizontal="center" vertical="center" wrapText="1"/>
    </xf>
    <xf numFmtId="0" fontId="41" fillId="17" borderId="56" xfId="24" applyFont="1" applyFill="1" applyBorder="1" applyAlignment="1">
      <alignment horizontal="center" vertical="center" wrapText="1"/>
    </xf>
    <xf numFmtId="0" fontId="45" fillId="15" borderId="43" xfId="24" applyFont="1" applyFill="1" applyBorder="1" applyAlignment="1">
      <alignment horizontal="center" vertical="center" wrapText="1"/>
    </xf>
    <xf numFmtId="0" fontId="45" fillId="15" borderId="35" xfId="24" applyFont="1" applyFill="1" applyBorder="1" applyAlignment="1">
      <alignment horizontal="center" vertical="center" wrapText="1"/>
    </xf>
    <xf numFmtId="0" fontId="50" fillId="0" borderId="0" xfId="25" applyFont="1" applyAlignment="1">
      <alignment horizontal="left" vertical="center" wrapText="1"/>
    </xf>
    <xf numFmtId="0" fontId="8" fillId="0" borderId="0" xfId="30" applyAlignment="1">
      <alignment horizontal="left" vertical="center" wrapText="1"/>
    </xf>
    <xf numFmtId="0" fontId="8" fillId="0" borderId="0" xfId="30" applyAlignment="1">
      <alignment horizontal="justify" wrapText="1"/>
    </xf>
    <xf numFmtId="0" fontId="66" fillId="0" borderId="0" xfId="32" applyFont="1" applyAlignment="1">
      <alignment horizontal="left" vertical="center" wrapText="1"/>
    </xf>
    <xf numFmtId="0" fontId="41" fillId="22" borderId="61" xfId="0" applyFont="1" applyFill="1" applyBorder="1" applyAlignment="1">
      <alignment horizontal="left" vertical="center" wrapText="1"/>
    </xf>
    <xf numFmtId="0" fontId="41" fillId="22" borderId="62" xfId="0" applyFont="1" applyFill="1" applyBorder="1" applyAlignment="1">
      <alignment horizontal="left" vertical="center" wrapText="1"/>
    </xf>
    <xf numFmtId="0" fontId="41" fillId="22" borderId="63" xfId="0" applyFont="1" applyFill="1" applyBorder="1" applyAlignment="1">
      <alignment horizontal="left" vertical="center" wrapText="1"/>
    </xf>
    <xf numFmtId="0" fontId="41" fillId="22" borderId="34" xfId="0" applyFont="1" applyFill="1" applyBorder="1" applyAlignment="1">
      <alignment horizontal="left" vertical="center" wrapText="1"/>
    </xf>
    <xf numFmtId="0" fontId="41" fillId="22" borderId="67" xfId="0" applyFont="1" applyFill="1" applyBorder="1" applyAlignment="1">
      <alignment horizontal="left" vertical="center" wrapText="1"/>
    </xf>
    <xf numFmtId="0" fontId="41" fillId="22" borderId="71" xfId="0" applyFont="1" applyFill="1" applyBorder="1" applyAlignment="1">
      <alignment horizontal="left" vertical="center" wrapText="1"/>
    </xf>
    <xf numFmtId="0" fontId="41" fillId="7" borderId="50" xfId="32" applyFont="1" applyFill="1" applyBorder="1" applyAlignment="1">
      <alignment horizontal="left" vertical="center" wrapText="1"/>
    </xf>
    <xf numFmtId="0" fontId="41" fillId="7" borderId="60" xfId="32" applyFont="1" applyFill="1" applyBorder="1" applyAlignment="1">
      <alignment horizontal="left" vertical="center" wrapText="1"/>
    </xf>
    <xf numFmtId="0" fontId="41" fillId="7" borderId="44" xfId="32" applyFont="1" applyFill="1" applyBorder="1" applyAlignment="1">
      <alignment horizontal="left" vertical="center" wrapText="1"/>
    </xf>
    <xf numFmtId="0" fontId="41" fillId="5" borderId="61" xfId="32" applyFont="1" applyFill="1" applyBorder="1" applyAlignment="1">
      <alignment horizontal="left" vertical="center" wrapText="1"/>
    </xf>
    <xf numFmtId="0" fontId="41" fillId="5" borderId="62" xfId="32" applyFont="1" applyFill="1" applyBorder="1" applyAlignment="1">
      <alignment horizontal="left" vertical="center" wrapText="1"/>
    </xf>
    <xf numFmtId="0" fontId="41" fillId="5" borderId="63" xfId="32" applyFont="1" applyFill="1" applyBorder="1" applyAlignment="1">
      <alignment horizontal="left" vertical="center" wrapText="1"/>
    </xf>
    <xf numFmtId="0" fontId="41" fillId="5" borderId="34" xfId="32" applyFont="1" applyFill="1" applyBorder="1" applyAlignment="1">
      <alignment horizontal="left" vertical="center" wrapText="1"/>
    </xf>
    <xf numFmtId="0" fontId="41" fillId="5" borderId="67" xfId="32" applyFont="1" applyFill="1" applyBorder="1" applyAlignment="1">
      <alignment horizontal="left" vertical="center" wrapText="1"/>
    </xf>
    <xf numFmtId="0" fontId="41" fillId="5" borderId="71" xfId="32" applyFont="1" applyFill="1" applyBorder="1" applyAlignment="1">
      <alignment horizontal="left" vertical="center" wrapText="1"/>
    </xf>
    <xf numFmtId="0" fontId="54" fillId="0" borderId="0" xfId="32" applyFont="1" applyAlignment="1">
      <alignment horizontal="center" vertical="center"/>
    </xf>
    <xf numFmtId="0" fontId="34" fillId="5" borderId="16" xfId="0" applyFont="1" applyFill="1" applyBorder="1" applyAlignment="1" applyProtection="1">
      <alignment horizontal="center" vertical="center" wrapText="1"/>
      <protection locked="0"/>
    </xf>
    <xf numFmtId="0" fontId="35" fillId="3" borderId="0" xfId="0" applyFont="1" applyFill="1" applyAlignment="1" applyProtection="1">
      <alignment horizontal="left" wrapText="1"/>
      <protection locked="0"/>
    </xf>
    <xf numFmtId="0" fontId="16" fillId="3" borderId="0" xfId="0" applyFont="1" applyFill="1" applyAlignment="1">
      <alignment horizontal="left" wrapText="1"/>
    </xf>
  </cellXfs>
  <cellStyles count="33">
    <cellStyle name="Hiperlink" xfId="1" builtinId="8"/>
    <cellStyle name="Normal" xfId="0" builtinId="0"/>
    <cellStyle name="Normal 10" xfId="30" xr:uid="{00000000-0005-0000-0000-000002000000}"/>
    <cellStyle name="Normal 11" xfId="32" xr:uid="{00000000-0005-0000-0000-000003000000}"/>
    <cellStyle name="Normal 2" xfId="2" xr:uid="{00000000-0005-0000-0000-000004000000}"/>
    <cellStyle name="Normal 2 2" xfId="24" xr:uid="{00000000-0005-0000-0000-000005000000}"/>
    <cellStyle name="Normal 3" xfId="3" xr:uid="{00000000-0005-0000-0000-000006000000}"/>
    <cellStyle name="Normal 3 2" xfId="4" xr:uid="{00000000-0005-0000-0000-000007000000}"/>
    <cellStyle name="Normal 3 2 2" xfId="11" xr:uid="{00000000-0005-0000-0000-000008000000}"/>
    <cellStyle name="Normal 3 2 2 2" xfId="16" xr:uid="{00000000-0005-0000-0000-000009000000}"/>
    <cellStyle name="Normal 3 2 3" xfId="15" xr:uid="{00000000-0005-0000-0000-00000A000000}"/>
    <cellStyle name="Normal 3 3" xfId="10" xr:uid="{00000000-0005-0000-0000-00000B000000}"/>
    <cellStyle name="Normal 3 3 2" xfId="17" xr:uid="{00000000-0005-0000-0000-00000C000000}"/>
    <cellStyle name="Normal 3 4" xfId="14" xr:uid="{00000000-0005-0000-0000-00000D000000}"/>
    <cellStyle name="Normal 4" xfId="5" xr:uid="{00000000-0005-0000-0000-00000E000000}"/>
    <cellStyle name="Normal 5" xfId="6" xr:uid="{00000000-0005-0000-0000-00000F000000}"/>
    <cellStyle name="Normal 5 2" xfId="12" xr:uid="{00000000-0005-0000-0000-000010000000}"/>
    <cellStyle name="Normal 5 2 2" xfId="19" xr:uid="{00000000-0005-0000-0000-000011000000}"/>
    <cellStyle name="Normal 5 3" xfId="18" xr:uid="{00000000-0005-0000-0000-000012000000}"/>
    <cellStyle name="Normal 6" xfId="9" xr:uid="{00000000-0005-0000-0000-000013000000}"/>
    <cellStyle name="Normal 7" xfId="7" xr:uid="{00000000-0005-0000-0000-000014000000}"/>
    <cellStyle name="Normal 7 2" xfId="20" xr:uid="{00000000-0005-0000-0000-000015000000}"/>
    <cellStyle name="Normal 8" xfId="23" xr:uid="{00000000-0005-0000-0000-000016000000}"/>
    <cellStyle name="Normal 8 2" xfId="27" xr:uid="{00000000-0005-0000-0000-000017000000}"/>
    <cellStyle name="Normal 8 3" xfId="26" xr:uid="{00000000-0005-0000-0000-000018000000}"/>
    <cellStyle name="Normal 8 4" xfId="29" xr:uid="{00000000-0005-0000-0000-000019000000}"/>
    <cellStyle name="Normal 9" xfId="25" xr:uid="{00000000-0005-0000-0000-00001A000000}"/>
    <cellStyle name="Normal 9 2" xfId="28" xr:uid="{00000000-0005-0000-0000-00001B000000}"/>
    <cellStyle name="Porcentagem 2" xfId="13" xr:uid="{00000000-0005-0000-0000-00001C000000}"/>
    <cellStyle name="Porcentagem 2 2" xfId="21" xr:uid="{00000000-0005-0000-0000-00001D000000}"/>
    <cellStyle name="Porcentagem 3" xfId="31" xr:uid="{00000000-0005-0000-0000-00001E000000}"/>
    <cellStyle name="Separador de milhares 2" xfId="8" xr:uid="{00000000-0005-0000-0000-00001F000000}"/>
    <cellStyle name="Separador de milhares 2 2" xfId="22" xr:uid="{00000000-0005-0000-0000-000020000000}"/>
  </cellStyles>
  <dxfs count="0"/>
  <tableStyles count="0" defaultTableStyle="TableStyleMedium9" defaultPivotStyle="PivotStyleLight16"/>
  <colors>
    <mruColors>
      <color rgb="FF0000FF"/>
      <color rgb="FFFFFF99"/>
      <color rgb="FFDDDD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K216"/>
  <sheetViews>
    <sheetView showFormulas="1" showGridLines="0" tabSelected="1" zoomScale="110" zoomScaleNormal="110" workbookViewId="0">
      <pane ySplit="6" topLeftCell="A7" activePane="bottomLeft" state="frozen"/>
      <selection pane="bottomLeft" activeCell="A7" sqref="A7"/>
    </sheetView>
  </sheetViews>
  <sheetFormatPr defaultColWidth="9.1328125" defaultRowHeight="13.5" x14ac:dyDescent="0.7"/>
  <cols>
    <col min="1" max="1" width="0.26953125" style="55" customWidth="1"/>
    <col min="2" max="2" width="7.86328125" style="62" customWidth="1"/>
    <col min="3" max="3" width="21.40625" style="55" customWidth="1"/>
    <col min="4" max="4" width="9.54296875" style="55" customWidth="1"/>
    <col min="5" max="5" width="5.86328125" style="62" customWidth="1"/>
    <col min="6" max="6" width="8.86328125" style="55" customWidth="1"/>
    <col min="7" max="7" width="22.7265625" style="55" customWidth="1"/>
    <col min="8" max="8" width="5.26953125" style="55" customWidth="1"/>
    <col min="9" max="9" width="0.7265625" style="2" customWidth="1"/>
    <col min="10" max="10" width="25" style="55" customWidth="1"/>
    <col min="11" max="11" width="15.40625" style="55" customWidth="1"/>
    <col min="12" max="16384" width="9.1328125" style="55"/>
  </cols>
  <sheetData>
    <row r="1" spans="2:10" ht="14.25" thickBot="1" x14ac:dyDescent="0.85"/>
    <row r="2" spans="2:10" ht="27" customHeight="1" thickBot="1" x14ac:dyDescent="1.1499999999999999">
      <c r="B2" s="812" t="s">
        <v>264</v>
      </c>
      <c r="C2" s="812"/>
      <c r="D2" s="618"/>
      <c r="E2" s="184"/>
      <c r="F2" s="184"/>
      <c r="G2" s="81"/>
      <c r="I2" s="55"/>
      <c r="J2" s="82" t="s">
        <v>258</v>
      </c>
    </row>
    <row r="3" spans="2:10" ht="28.5" customHeight="1" thickBot="1" x14ac:dyDescent="0.85">
      <c r="B3" s="63"/>
      <c r="G3" s="42"/>
      <c r="I3" s="55"/>
      <c r="J3" s="377"/>
    </row>
    <row r="4" spans="2:10" ht="12.75" customHeight="1" x14ac:dyDescent="0.7">
      <c r="B4" s="817" t="s">
        <v>0</v>
      </c>
      <c r="C4" s="828" t="s">
        <v>40</v>
      </c>
      <c r="D4" s="820" t="s">
        <v>1210</v>
      </c>
      <c r="E4" s="820" t="s">
        <v>1209</v>
      </c>
      <c r="F4" s="822" t="s">
        <v>1211</v>
      </c>
      <c r="G4" s="825" t="s">
        <v>257</v>
      </c>
      <c r="H4" s="831" t="s">
        <v>527</v>
      </c>
      <c r="I4" s="42"/>
      <c r="J4" s="814"/>
    </row>
    <row r="5" spans="2:10" x14ac:dyDescent="0.7">
      <c r="B5" s="818" t="s">
        <v>0</v>
      </c>
      <c r="C5" s="829"/>
      <c r="D5" s="821"/>
      <c r="E5" s="821"/>
      <c r="F5" s="823" t="s">
        <v>232</v>
      </c>
      <c r="G5" s="826"/>
      <c r="H5" s="832"/>
      <c r="I5" s="42"/>
      <c r="J5" s="815"/>
    </row>
    <row r="6" spans="2:10" ht="27.2" customHeight="1" thickBot="1" x14ac:dyDescent="0.85">
      <c r="B6" s="819"/>
      <c r="C6" s="830"/>
      <c r="D6" s="833"/>
      <c r="E6" s="821"/>
      <c r="F6" s="824"/>
      <c r="G6" s="827"/>
      <c r="H6" s="832"/>
      <c r="I6" s="42"/>
      <c r="J6" s="816"/>
    </row>
    <row r="7" spans="2:10" ht="15" customHeight="1" x14ac:dyDescent="0.7">
      <c r="B7" s="619" t="s">
        <v>234</v>
      </c>
      <c r="C7" s="620" t="s">
        <v>346</v>
      </c>
      <c r="D7" s="113"/>
      <c r="E7" s="35"/>
      <c r="F7" s="35"/>
      <c r="G7" s="629" t="e">
        <f>G8+G115</f>
        <v>#DIV/0!</v>
      </c>
      <c r="H7" s="218"/>
      <c r="I7" s="42"/>
      <c r="J7" s="626" t="s">
        <v>470</v>
      </c>
    </row>
    <row r="8" spans="2:10" ht="15" customHeight="1" x14ac:dyDescent="0.7">
      <c r="B8" s="244" t="s">
        <v>261</v>
      </c>
      <c r="C8" s="621" t="s">
        <v>347</v>
      </c>
      <c r="D8" s="18"/>
      <c r="E8" s="18"/>
      <c r="F8" s="18"/>
      <c r="G8" s="630" t="e">
        <f>G9+G100</f>
        <v>#DIV/0!</v>
      </c>
      <c r="H8" s="28"/>
      <c r="I8" s="42"/>
      <c r="J8" s="627" t="s">
        <v>471</v>
      </c>
    </row>
    <row r="9" spans="2:10" ht="30.2" customHeight="1" x14ac:dyDescent="0.7">
      <c r="B9" s="217" t="s">
        <v>335</v>
      </c>
      <c r="C9" s="621" t="s">
        <v>348</v>
      </c>
      <c r="D9" s="18"/>
      <c r="E9" s="113"/>
      <c r="F9" s="113"/>
      <c r="G9" s="631" t="e">
        <f>SUM(G10:G18)-G19-G31-G48-G66-G99</f>
        <v>#DIV/0!</v>
      </c>
      <c r="H9" s="219"/>
      <c r="I9" s="42"/>
      <c r="J9" s="377" t="s">
        <v>1377</v>
      </c>
    </row>
    <row r="10" spans="2:10" ht="15" customHeight="1" x14ac:dyDescent="0.7">
      <c r="B10" s="217" t="s">
        <v>336</v>
      </c>
      <c r="C10" s="621" t="s">
        <v>345</v>
      </c>
      <c r="D10" s="18"/>
      <c r="E10" s="113"/>
      <c r="F10" s="113"/>
      <c r="G10" s="632"/>
      <c r="H10" s="115"/>
      <c r="I10" s="42"/>
      <c r="J10" s="377"/>
    </row>
    <row r="11" spans="2:10" ht="15" customHeight="1" x14ac:dyDescent="0.7">
      <c r="B11" s="217" t="s">
        <v>337</v>
      </c>
      <c r="C11" s="621" t="s">
        <v>349</v>
      </c>
      <c r="D11" s="18"/>
      <c r="E11" s="113"/>
      <c r="F11" s="113"/>
      <c r="G11" s="632"/>
      <c r="H11" s="115"/>
      <c r="I11" s="42"/>
      <c r="J11" s="377"/>
    </row>
    <row r="12" spans="2:10" ht="30.2" customHeight="1" x14ac:dyDescent="0.7">
      <c r="B12" s="217" t="s">
        <v>338</v>
      </c>
      <c r="C12" s="621" t="s">
        <v>350</v>
      </c>
      <c r="D12" s="18"/>
      <c r="E12" s="113"/>
      <c r="F12" s="113"/>
      <c r="G12" s="633"/>
      <c r="H12" s="115"/>
      <c r="I12" s="42"/>
      <c r="J12" s="377"/>
    </row>
    <row r="13" spans="2:10" ht="15" customHeight="1" x14ac:dyDescent="0.7">
      <c r="B13" s="217" t="s">
        <v>339</v>
      </c>
      <c r="C13" s="621" t="s">
        <v>344</v>
      </c>
      <c r="D13" s="18"/>
      <c r="E13" s="113"/>
      <c r="F13" s="113"/>
      <c r="G13" s="633"/>
      <c r="H13" s="115"/>
      <c r="I13" s="42"/>
      <c r="J13" s="377"/>
    </row>
    <row r="14" spans="2:10" ht="15" customHeight="1" x14ac:dyDescent="0.7">
      <c r="B14" s="217" t="s">
        <v>340</v>
      </c>
      <c r="C14" s="621" t="s">
        <v>262</v>
      </c>
      <c r="D14" s="18"/>
      <c r="E14" s="113"/>
      <c r="F14" s="113"/>
      <c r="G14" s="633"/>
      <c r="H14" s="115"/>
      <c r="I14" s="42"/>
      <c r="J14" s="377"/>
    </row>
    <row r="15" spans="2:10" ht="15" customHeight="1" x14ac:dyDescent="0.7">
      <c r="B15" s="217" t="s">
        <v>341</v>
      </c>
      <c r="C15" s="621" t="s">
        <v>351</v>
      </c>
      <c r="D15" s="18"/>
      <c r="E15" s="113"/>
      <c r="F15" s="113"/>
      <c r="G15" s="633"/>
      <c r="H15" s="115"/>
      <c r="I15" s="42"/>
      <c r="J15" s="377"/>
    </row>
    <row r="16" spans="2:10" ht="15" customHeight="1" x14ac:dyDescent="0.7">
      <c r="B16" s="217" t="s">
        <v>342</v>
      </c>
      <c r="C16" s="621" t="s">
        <v>352</v>
      </c>
      <c r="D16" s="18"/>
      <c r="E16" s="113"/>
      <c r="F16" s="113"/>
      <c r="G16" s="633"/>
      <c r="H16" s="115"/>
      <c r="I16" s="42"/>
      <c r="J16" s="377"/>
    </row>
    <row r="17" spans="2:11" ht="15" customHeight="1" x14ac:dyDescent="0.7">
      <c r="B17" s="217" t="s">
        <v>343</v>
      </c>
      <c r="C17" s="621" t="s">
        <v>353</v>
      </c>
      <c r="D17" s="18"/>
      <c r="E17" s="113"/>
      <c r="F17" s="113"/>
      <c r="G17" s="633"/>
      <c r="H17" s="115"/>
      <c r="I17" s="42"/>
      <c r="J17" s="377"/>
    </row>
    <row r="18" spans="2:11" ht="27.2" customHeight="1" x14ac:dyDescent="0.7">
      <c r="B18" s="217" t="s">
        <v>1375</v>
      </c>
      <c r="C18" s="621" t="s">
        <v>1376</v>
      </c>
      <c r="D18" s="18"/>
      <c r="E18" s="113"/>
      <c r="F18" s="113"/>
      <c r="G18" s="631"/>
      <c r="H18" s="219"/>
      <c r="I18" s="42"/>
      <c r="J18" s="377"/>
    </row>
    <row r="19" spans="2:11" ht="30.2" customHeight="1" x14ac:dyDescent="0.7">
      <c r="B19" s="217" t="s">
        <v>354</v>
      </c>
      <c r="C19" s="621" t="s">
        <v>369</v>
      </c>
      <c r="D19" s="18"/>
      <c r="E19" s="113"/>
      <c r="F19" s="113"/>
      <c r="G19" s="631">
        <f>G20+G21+G24+G25+G26+G27+G28+G29+G30</f>
        <v>0</v>
      </c>
      <c r="H19" s="219"/>
      <c r="I19" s="42"/>
      <c r="J19" s="377" t="s">
        <v>1382</v>
      </c>
    </row>
    <row r="20" spans="2:11" ht="27.75" customHeight="1" x14ac:dyDescent="0.7">
      <c r="B20" s="217" t="s">
        <v>355</v>
      </c>
      <c r="C20" s="621" t="s">
        <v>545</v>
      </c>
      <c r="D20" s="18"/>
      <c r="E20" s="113"/>
      <c r="F20" s="113"/>
      <c r="G20" s="633"/>
      <c r="H20" s="115"/>
      <c r="I20" s="42"/>
      <c r="J20" s="377"/>
    </row>
    <row r="21" spans="2:11" ht="30.2" customHeight="1" x14ac:dyDescent="0.7">
      <c r="B21" s="217" t="s">
        <v>356</v>
      </c>
      <c r="C21" s="621" t="s">
        <v>370</v>
      </c>
      <c r="D21" s="18"/>
      <c r="E21" s="113"/>
      <c r="F21" s="113"/>
      <c r="G21" s="633">
        <f>G22-G23</f>
        <v>0</v>
      </c>
      <c r="H21" s="219"/>
      <c r="I21" s="42"/>
      <c r="J21" s="377" t="s">
        <v>1216</v>
      </c>
    </row>
    <row r="22" spans="2:11" ht="30.2" customHeight="1" x14ac:dyDescent="0.7">
      <c r="B22" s="217" t="s">
        <v>1212</v>
      </c>
      <c r="C22" s="621" t="s">
        <v>1214</v>
      </c>
      <c r="D22" s="602"/>
      <c r="E22" s="113"/>
      <c r="F22" s="602"/>
      <c r="G22" s="633"/>
      <c r="H22" s="115"/>
      <c r="I22" s="42"/>
      <c r="J22" s="377"/>
    </row>
    <row r="23" spans="2:11" ht="30.2" customHeight="1" x14ac:dyDescent="0.7">
      <c r="B23" s="217" t="s">
        <v>1213</v>
      </c>
      <c r="C23" s="621" t="s">
        <v>1215</v>
      </c>
      <c r="D23" s="18"/>
      <c r="E23" s="113"/>
      <c r="F23" s="113"/>
      <c r="G23" s="633"/>
      <c r="H23" s="115"/>
      <c r="I23" s="42"/>
      <c r="J23" s="377"/>
    </row>
    <row r="24" spans="2:11" ht="15" customHeight="1" x14ac:dyDescent="0.7">
      <c r="B24" s="217" t="s">
        <v>357</v>
      </c>
      <c r="C24" s="621" t="s">
        <v>371</v>
      </c>
      <c r="D24" s="18"/>
      <c r="E24" s="113"/>
      <c r="F24" s="113"/>
      <c r="G24" s="633"/>
      <c r="H24" s="115"/>
      <c r="I24" s="42"/>
      <c r="J24" s="377"/>
    </row>
    <row r="25" spans="2:11" ht="15" customHeight="1" x14ac:dyDescent="0.7">
      <c r="B25" s="217" t="s">
        <v>358</v>
      </c>
      <c r="C25" s="621" t="s">
        <v>372</v>
      </c>
      <c r="D25" s="18"/>
      <c r="E25" s="113"/>
      <c r="F25" s="113"/>
      <c r="G25" s="633"/>
      <c r="H25" s="115"/>
      <c r="I25" s="42"/>
      <c r="J25" s="377"/>
    </row>
    <row r="26" spans="2:11" ht="25.5" customHeight="1" x14ac:dyDescent="0.7">
      <c r="B26" s="217" t="s">
        <v>359</v>
      </c>
      <c r="C26" s="621" t="s">
        <v>373</v>
      </c>
      <c r="D26" s="18"/>
      <c r="E26" s="113"/>
      <c r="F26" s="113"/>
      <c r="G26" s="633"/>
      <c r="H26" s="115"/>
      <c r="I26" s="42"/>
      <c r="J26" s="377"/>
    </row>
    <row r="27" spans="2:11" ht="30.2" customHeight="1" x14ac:dyDescent="0.7">
      <c r="B27" s="217" t="s">
        <v>360</v>
      </c>
      <c r="C27" s="621" t="s">
        <v>374</v>
      </c>
      <c r="D27" s="18"/>
      <c r="E27" s="113"/>
      <c r="F27" s="113"/>
      <c r="G27" s="633"/>
      <c r="H27" s="115"/>
      <c r="I27" s="42"/>
      <c r="J27" s="377"/>
    </row>
    <row r="28" spans="2:11" ht="38.25" customHeight="1" x14ac:dyDescent="0.7">
      <c r="B28" s="217" t="s">
        <v>361</v>
      </c>
      <c r="C28" s="621" t="s">
        <v>375</v>
      </c>
      <c r="D28" s="18"/>
      <c r="E28" s="113"/>
      <c r="F28" s="113"/>
      <c r="G28" s="633"/>
      <c r="H28" s="115"/>
      <c r="I28" s="42"/>
      <c r="J28" s="377"/>
    </row>
    <row r="29" spans="2:11" ht="38.25" customHeight="1" x14ac:dyDescent="0.7">
      <c r="B29" s="217" t="s">
        <v>792</v>
      </c>
      <c r="C29" s="621" t="s">
        <v>793</v>
      </c>
      <c r="D29" s="18"/>
      <c r="E29" s="113"/>
      <c r="F29" s="113"/>
      <c r="G29" s="633"/>
      <c r="H29" s="219"/>
      <c r="I29" s="42"/>
      <c r="J29" s="377"/>
    </row>
    <row r="30" spans="2:11" ht="38.25" customHeight="1" x14ac:dyDescent="0.7">
      <c r="B30" s="217" t="s">
        <v>1380</v>
      </c>
      <c r="C30" s="621" t="s">
        <v>1381</v>
      </c>
      <c r="D30" s="18"/>
      <c r="E30" s="113"/>
      <c r="F30" s="113"/>
      <c r="G30" s="633"/>
      <c r="H30" s="219"/>
      <c r="I30" s="42"/>
      <c r="J30" s="377"/>
    </row>
    <row r="31" spans="2:11" ht="42" customHeight="1" x14ac:dyDescent="0.7">
      <c r="B31" s="217" t="s">
        <v>362</v>
      </c>
      <c r="C31" s="621" t="s">
        <v>376</v>
      </c>
      <c r="D31" s="639"/>
      <c r="E31" s="113"/>
      <c r="F31" s="113"/>
      <c r="G31" s="633">
        <f>G32+G33+G34+G35+G36+G39+G42+G43+G44+G47</f>
        <v>0</v>
      </c>
      <c r="H31" s="219"/>
      <c r="I31" s="42"/>
      <c r="J31" s="377" t="s">
        <v>1387</v>
      </c>
      <c r="K31" s="170"/>
    </row>
    <row r="32" spans="2:11" ht="15" customHeight="1" x14ac:dyDescent="0.7">
      <c r="B32" s="217" t="s">
        <v>363</v>
      </c>
      <c r="C32" s="621" t="s">
        <v>367</v>
      </c>
      <c r="D32" s="639"/>
      <c r="E32" s="113"/>
      <c r="F32" s="113"/>
      <c r="G32" s="631"/>
      <c r="H32" s="115"/>
      <c r="I32" s="42"/>
      <c r="J32" s="377"/>
    </row>
    <row r="33" spans="2:10" ht="15" customHeight="1" x14ac:dyDescent="0.7">
      <c r="B33" s="217" t="s">
        <v>364</v>
      </c>
      <c r="C33" s="621" t="s">
        <v>377</v>
      </c>
      <c r="D33" s="639"/>
      <c r="E33" s="113"/>
      <c r="F33" s="113"/>
      <c r="G33" s="631"/>
      <c r="H33" s="115"/>
      <c r="I33" s="42"/>
      <c r="J33" s="377"/>
    </row>
    <row r="34" spans="2:10" ht="15" customHeight="1" x14ac:dyDescent="0.7">
      <c r="B34" s="217" t="s">
        <v>365</v>
      </c>
      <c r="C34" s="621" t="s">
        <v>368</v>
      </c>
      <c r="D34" s="639"/>
      <c r="E34" s="113"/>
      <c r="F34" s="113"/>
      <c r="G34" s="631"/>
      <c r="H34" s="115"/>
      <c r="I34" s="42"/>
      <c r="J34" s="377"/>
    </row>
    <row r="35" spans="2:10" ht="15" customHeight="1" x14ac:dyDescent="0.7">
      <c r="B35" s="217" t="s">
        <v>366</v>
      </c>
      <c r="C35" s="621" t="s">
        <v>378</v>
      </c>
      <c r="D35" s="639"/>
      <c r="E35" s="639"/>
      <c r="F35" s="639"/>
      <c r="G35" s="631"/>
      <c r="H35" s="115"/>
      <c r="I35" s="42"/>
      <c r="J35" s="377"/>
    </row>
    <row r="36" spans="2:10" ht="30.2" customHeight="1" x14ac:dyDescent="0.7">
      <c r="B36" s="217" t="s">
        <v>379</v>
      </c>
      <c r="C36" s="621" t="s">
        <v>1383</v>
      </c>
      <c r="D36" s="639"/>
      <c r="E36" s="113"/>
      <c r="F36" s="113"/>
      <c r="G36" s="631">
        <f>MAX(0,G37-G38)</f>
        <v>0</v>
      </c>
      <c r="H36" s="219"/>
      <c r="I36" s="42"/>
      <c r="J36" s="377" t="s">
        <v>1388</v>
      </c>
    </row>
    <row r="37" spans="2:10" ht="30.2" customHeight="1" x14ac:dyDescent="0.7">
      <c r="B37" s="217" t="s">
        <v>380</v>
      </c>
      <c r="C37" s="621" t="s">
        <v>1384</v>
      </c>
      <c r="D37" s="639"/>
      <c r="E37" s="113"/>
      <c r="F37" s="113"/>
      <c r="G37" s="633"/>
      <c r="H37" s="115"/>
      <c r="I37" s="42"/>
      <c r="J37" s="377"/>
    </row>
    <row r="38" spans="2:10" ht="40.15" customHeight="1" x14ac:dyDescent="0.7">
      <c r="B38" s="217" t="s">
        <v>381</v>
      </c>
      <c r="C38" s="621" t="s">
        <v>473</v>
      </c>
      <c r="D38" s="639"/>
      <c r="E38" s="113"/>
      <c r="F38" s="113"/>
      <c r="G38" s="633"/>
      <c r="H38" s="115"/>
      <c r="I38" s="42"/>
      <c r="J38" s="377"/>
    </row>
    <row r="39" spans="2:10" ht="30.2" customHeight="1" x14ac:dyDescent="0.7">
      <c r="B39" s="217" t="s">
        <v>382</v>
      </c>
      <c r="C39" s="621" t="s">
        <v>1413</v>
      </c>
      <c r="D39" s="639"/>
      <c r="E39" s="113"/>
      <c r="F39" s="113"/>
      <c r="G39" s="634">
        <f>MAX(G40,G41)</f>
        <v>0</v>
      </c>
      <c r="H39" s="219"/>
      <c r="I39" s="42"/>
      <c r="J39" s="377" t="s">
        <v>452</v>
      </c>
    </row>
    <row r="40" spans="2:10" ht="15" customHeight="1" x14ac:dyDescent="0.7">
      <c r="B40" s="217" t="s">
        <v>383</v>
      </c>
      <c r="C40" s="621" t="s">
        <v>395</v>
      </c>
      <c r="D40" s="639"/>
      <c r="E40" s="113"/>
      <c r="F40" s="113"/>
      <c r="G40" s="633"/>
      <c r="H40" s="219"/>
      <c r="I40" s="42"/>
      <c r="J40" s="377"/>
    </row>
    <row r="41" spans="2:10" ht="15" customHeight="1" x14ac:dyDescent="0.7">
      <c r="B41" s="217" t="s">
        <v>384</v>
      </c>
      <c r="C41" s="621" t="s">
        <v>396</v>
      </c>
      <c r="D41" s="639"/>
      <c r="E41" s="113"/>
      <c r="F41" s="113"/>
      <c r="G41" s="633"/>
      <c r="H41" s="219"/>
      <c r="I41" s="42"/>
      <c r="J41" s="377"/>
    </row>
    <row r="42" spans="2:10" ht="30.2" customHeight="1" x14ac:dyDescent="0.7">
      <c r="B42" s="217" t="s">
        <v>385</v>
      </c>
      <c r="C42" s="621" t="s">
        <v>1412</v>
      </c>
      <c r="D42" s="639"/>
      <c r="E42" s="113"/>
      <c r="F42" s="113"/>
      <c r="G42" s="633"/>
      <c r="H42" s="219"/>
      <c r="I42" s="42"/>
      <c r="J42" s="377"/>
    </row>
    <row r="43" spans="2:10" ht="45" customHeight="1" x14ac:dyDescent="0.7">
      <c r="B43" s="217" t="s">
        <v>386</v>
      </c>
      <c r="C43" s="621" t="s">
        <v>1411</v>
      </c>
      <c r="D43" s="639"/>
      <c r="E43" s="113"/>
      <c r="F43" s="113"/>
      <c r="G43" s="631"/>
      <c r="H43" s="115"/>
      <c r="I43" s="42"/>
      <c r="J43" s="377"/>
    </row>
    <row r="44" spans="2:10" ht="30.2" customHeight="1" x14ac:dyDescent="0.7">
      <c r="B44" s="217" t="s">
        <v>387</v>
      </c>
      <c r="C44" s="621" t="s">
        <v>399</v>
      </c>
      <c r="D44" s="639"/>
      <c r="E44" s="113"/>
      <c r="F44" s="113"/>
      <c r="G44" s="633">
        <f>G45+G46</f>
        <v>0</v>
      </c>
      <c r="H44" s="219"/>
      <c r="I44" s="42"/>
      <c r="J44" s="377" t="s">
        <v>1217</v>
      </c>
    </row>
    <row r="45" spans="2:10" ht="30.2" customHeight="1" x14ac:dyDescent="0.7">
      <c r="B45" s="217" t="s">
        <v>917</v>
      </c>
      <c r="C45" s="621" t="s">
        <v>1415</v>
      </c>
      <c r="D45" s="639"/>
      <c r="E45" s="113"/>
      <c r="F45" s="339"/>
      <c r="G45" s="633"/>
      <c r="H45" s="219"/>
      <c r="I45" s="42"/>
      <c r="J45" s="377"/>
    </row>
    <row r="46" spans="2:10" ht="30.2" customHeight="1" x14ac:dyDescent="0.7">
      <c r="B46" s="217" t="s">
        <v>918</v>
      </c>
      <c r="C46" s="621" t="s">
        <v>1416</v>
      </c>
      <c r="D46" s="639"/>
      <c r="E46" s="113"/>
      <c r="F46" s="339"/>
      <c r="G46" s="633"/>
      <c r="H46" s="219"/>
      <c r="I46" s="42"/>
      <c r="J46" s="377"/>
    </row>
    <row r="47" spans="2:10" ht="30.2" customHeight="1" x14ac:dyDescent="0.7">
      <c r="B47" s="217" t="s">
        <v>1218</v>
      </c>
      <c r="C47" s="621" t="s">
        <v>1219</v>
      </c>
      <c r="D47" s="602"/>
      <c r="E47" s="113"/>
      <c r="F47" s="602"/>
      <c r="G47" s="633"/>
      <c r="H47" s="340"/>
      <c r="I47" s="42"/>
      <c r="J47" s="377"/>
    </row>
    <row r="48" spans="2:10" ht="38.15" customHeight="1" x14ac:dyDescent="0.7">
      <c r="B48" s="217" t="s">
        <v>388</v>
      </c>
      <c r="C48" s="621" t="s">
        <v>1220</v>
      </c>
      <c r="D48" s="639"/>
      <c r="E48" s="639"/>
      <c r="F48" s="639"/>
      <c r="G48" s="631" t="e">
        <f>MAX(0,(G49+G54+G57+G60+G63-0.1*G53)*(G49+G54)/(G49+G54+G57+G60+G63))</f>
        <v>#DIV/0!</v>
      </c>
      <c r="H48" s="219"/>
      <c r="I48" s="42"/>
      <c r="J48" s="377" t="s">
        <v>1346</v>
      </c>
    </row>
    <row r="49" spans="2:10" ht="30.2" customHeight="1" x14ac:dyDescent="0.7">
      <c r="B49" s="217" t="s">
        <v>389</v>
      </c>
      <c r="C49" s="621" t="s">
        <v>1221</v>
      </c>
      <c r="D49" s="639"/>
      <c r="E49" s="113"/>
      <c r="F49" s="113"/>
      <c r="G49" s="635">
        <f>G50-G51</f>
        <v>0</v>
      </c>
      <c r="H49" s="219"/>
      <c r="I49" s="42"/>
      <c r="J49" s="377" t="s">
        <v>924</v>
      </c>
    </row>
    <row r="50" spans="2:10" ht="27.75" customHeight="1" x14ac:dyDescent="0.7">
      <c r="B50" s="217" t="s">
        <v>720</v>
      </c>
      <c r="C50" s="621" t="s">
        <v>1223</v>
      </c>
      <c r="D50" s="602"/>
      <c r="E50" s="113"/>
      <c r="F50" s="602"/>
      <c r="G50" s="633"/>
      <c r="H50" s="340"/>
      <c r="I50" s="42"/>
      <c r="J50" s="377"/>
    </row>
    <row r="51" spans="2:10" ht="29.25" customHeight="1" x14ac:dyDescent="0.7">
      <c r="B51" s="217" t="s">
        <v>721</v>
      </c>
      <c r="C51" s="621" t="s">
        <v>1222</v>
      </c>
      <c r="D51" s="639"/>
      <c r="E51" s="113"/>
      <c r="F51" s="113"/>
      <c r="G51" s="633"/>
      <c r="H51" s="340"/>
      <c r="I51" s="42"/>
      <c r="J51" s="377" t="s">
        <v>722</v>
      </c>
    </row>
    <row r="52" spans="2:10" ht="42.2" customHeight="1" x14ac:dyDescent="0.7">
      <c r="B52" s="217" t="s">
        <v>390</v>
      </c>
      <c r="C52" s="621" t="s">
        <v>1224</v>
      </c>
      <c r="D52" s="639"/>
      <c r="E52" s="113"/>
      <c r="F52" s="113"/>
      <c r="G52" s="631">
        <f>G53*0.1</f>
        <v>0</v>
      </c>
      <c r="H52" s="219"/>
      <c r="I52" s="42"/>
      <c r="J52" s="377" t="s">
        <v>453</v>
      </c>
    </row>
    <row r="53" spans="2:10" ht="45" customHeight="1" x14ac:dyDescent="0.7">
      <c r="B53" s="217" t="s">
        <v>391</v>
      </c>
      <c r="C53" s="621" t="s">
        <v>1410</v>
      </c>
      <c r="D53" s="639"/>
      <c r="E53" s="113"/>
      <c r="F53" s="113"/>
      <c r="G53" s="634">
        <f>MAX(0,SUM(G10:G18)-G19-G31)</f>
        <v>0</v>
      </c>
      <c r="H53" s="219"/>
      <c r="I53" s="42"/>
      <c r="J53" s="377" t="s">
        <v>1378</v>
      </c>
    </row>
    <row r="54" spans="2:10" ht="30.75" customHeight="1" x14ac:dyDescent="0.7">
      <c r="B54" s="217" t="s">
        <v>717</v>
      </c>
      <c r="C54" s="621" t="s">
        <v>1225</v>
      </c>
      <c r="D54" s="639"/>
      <c r="E54" s="113"/>
      <c r="F54" s="113"/>
      <c r="G54" s="634">
        <f>G55-G56</f>
        <v>0</v>
      </c>
      <c r="H54" s="219"/>
      <c r="I54" s="42"/>
      <c r="J54" s="377" t="s">
        <v>723</v>
      </c>
    </row>
    <row r="55" spans="2:10" ht="33" customHeight="1" x14ac:dyDescent="0.7">
      <c r="B55" s="217" t="s">
        <v>718</v>
      </c>
      <c r="C55" s="621" t="s">
        <v>1227</v>
      </c>
      <c r="D55" s="602"/>
      <c r="E55" s="113"/>
      <c r="F55" s="602"/>
      <c r="G55" s="634"/>
      <c r="H55" s="341"/>
      <c r="I55" s="42"/>
      <c r="J55" s="377"/>
    </row>
    <row r="56" spans="2:10" ht="30.75" customHeight="1" x14ac:dyDescent="0.7">
      <c r="B56" s="217" t="s">
        <v>719</v>
      </c>
      <c r="C56" s="621" t="s">
        <v>1226</v>
      </c>
      <c r="D56" s="639"/>
      <c r="E56" s="113"/>
      <c r="F56" s="113"/>
      <c r="G56" s="634"/>
      <c r="H56" s="341"/>
      <c r="I56" s="42"/>
      <c r="J56" s="377" t="s">
        <v>724</v>
      </c>
    </row>
    <row r="57" spans="2:10" ht="30.75" customHeight="1" x14ac:dyDescent="0.7">
      <c r="B57" s="217" t="s">
        <v>1228</v>
      </c>
      <c r="C57" s="621" t="s">
        <v>1235</v>
      </c>
      <c r="D57" s="640"/>
      <c r="E57" s="113"/>
      <c r="F57" s="113"/>
      <c r="G57" s="634">
        <f>G58-G59</f>
        <v>0</v>
      </c>
      <c r="H57" s="219"/>
      <c r="I57" s="42"/>
      <c r="J57" s="377" t="s">
        <v>1229</v>
      </c>
    </row>
    <row r="58" spans="2:10" ht="30.75" customHeight="1" x14ac:dyDescent="0.7">
      <c r="B58" s="217" t="s">
        <v>1230</v>
      </c>
      <c r="C58" s="621" t="s">
        <v>1231</v>
      </c>
      <c r="D58" s="602"/>
      <c r="E58" s="113"/>
      <c r="F58" s="602"/>
      <c r="G58" s="634"/>
      <c r="H58" s="341"/>
      <c r="I58" s="42"/>
      <c r="J58" s="377"/>
    </row>
    <row r="59" spans="2:10" ht="30.75" customHeight="1" x14ac:dyDescent="0.7">
      <c r="B59" s="217" t="s">
        <v>1232</v>
      </c>
      <c r="C59" s="621" t="s">
        <v>1233</v>
      </c>
      <c r="D59" s="640"/>
      <c r="E59" s="113"/>
      <c r="F59" s="113"/>
      <c r="G59" s="634"/>
      <c r="H59" s="341"/>
      <c r="I59" s="42"/>
      <c r="J59" s="377"/>
    </row>
    <row r="60" spans="2:10" ht="30.75" customHeight="1" x14ac:dyDescent="0.7">
      <c r="B60" s="217" t="s">
        <v>1234</v>
      </c>
      <c r="C60" s="621" t="s">
        <v>1245</v>
      </c>
      <c r="D60" s="640"/>
      <c r="E60" s="113"/>
      <c r="F60" s="113"/>
      <c r="G60" s="634">
        <f>G61-G62</f>
        <v>0</v>
      </c>
      <c r="H60" s="219"/>
      <c r="I60" s="42"/>
      <c r="J60" s="377" t="s">
        <v>1240</v>
      </c>
    </row>
    <row r="61" spans="2:10" ht="30.75" customHeight="1" x14ac:dyDescent="0.7">
      <c r="B61" s="217" t="s">
        <v>1238</v>
      </c>
      <c r="C61" s="621" t="s">
        <v>1236</v>
      </c>
      <c r="D61" s="602"/>
      <c r="E61" s="113"/>
      <c r="F61" s="602"/>
      <c r="G61" s="634"/>
      <c r="H61" s="341"/>
      <c r="I61" s="42"/>
      <c r="J61" s="377"/>
    </row>
    <row r="62" spans="2:10" ht="30.75" customHeight="1" x14ac:dyDescent="0.7">
      <c r="B62" s="217" t="s">
        <v>1239</v>
      </c>
      <c r="C62" s="621" t="s">
        <v>1237</v>
      </c>
      <c r="D62" s="640"/>
      <c r="E62" s="113"/>
      <c r="F62" s="113"/>
      <c r="G62" s="634"/>
      <c r="H62" s="341"/>
      <c r="I62" s="42"/>
      <c r="J62" s="377"/>
    </row>
    <row r="63" spans="2:10" ht="30.75" customHeight="1" x14ac:dyDescent="0.7">
      <c r="B63" s="217" t="s">
        <v>1241</v>
      </c>
      <c r="C63" s="621" t="s">
        <v>1246</v>
      </c>
      <c r="D63" s="640"/>
      <c r="E63" s="113"/>
      <c r="F63" s="113"/>
      <c r="G63" s="634">
        <f>G64-G65</f>
        <v>0</v>
      </c>
      <c r="H63" s="219"/>
      <c r="I63" s="42"/>
      <c r="J63" s="377" t="s">
        <v>1244</v>
      </c>
    </row>
    <row r="64" spans="2:10" ht="30.75" customHeight="1" x14ac:dyDescent="0.7">
      <c r="B64" s="217" t="s">
        <v>1242</v>
      </c>
      <c r="C64" s="621" t="s">
        <v>1247</v>
      </c>
      <c r="D64" s="602"/>
      <c r="E64" s="113"/>
      <c r="F64" s="602"/>
      <c r="G64" s="634"/>
      <c r="H64" s="341"/>
      <c r="I64" s="42"/>
      <c r="J64" s="377"/>
    </row>
    <row r="65" spans="2:10" ht="30.75" customHeight="1" x14ac:dyDescent="0.7">
      <c r="B65" s="217" t="s">
        <v>1243</v>
      </c>
      <c r="C65" s="621" t="s">
        <v>1248</v>
      </c>
      <c r="D65" s="640"/>
      <c r="E65" s="113"/>
      <c r="F65" s="113"/>
      <c r="G65" s="634"/>
      <c r="H65" s="341"/>
      <c r="I65" s="42"/>
      <c r="J65" s="377"/>
    </row>
    <row r="66" spans="2:10" ht="42.75" customHeight="1" x14ac:dyDescent="0.7">
      <c r="B66" s="217" t="s">
        <v>392</v>
      </c>
      <c r="C66" s="621" t="s">
        <v>1249</v>
      </c>
      <c r="D66" s="640"/>
      <c r="E66" s="113"/>
      <c r="F66" s="113"/>
      <c r="G66" s="634" t="e">
        <f>G67+G74+G81</f>
        <v>#DIV/0!</v>
      </c>
      <c r="H66" s="219"/>
      <c r="I66" s="42"/>
      <c r="J66" s="377" t="s">
        <v>1250</v>
      </c>
    </row>
    <row r="67" spans="2:10" ht="30.2" customHeight="1" x14ac:dyDescent="0.7">
      <c r="B67" s="217" t="s">
        <v>1251</v>
      </c>
      <c r="C67" s="621" t="s">
        <v>1252</v>
      </c>
      <c r="D67" s="640"/>
      <c r="E67" s="113"/>
      <c r="F67" s="113"/>
      <c r="G67" s="634" t="e">
        <f>G68+G72</f>
        <v>#DIV/0!</v>
      </c>
      <c r="H67" s="219"/>
      <c r="I67" s="42"/>
      <c r="J67" s="377" t="s">
        <v>1299</v>
      </c>
    </row>
    <row r="68" spans="2:10" ht="36.75" customHeight="1" x14ac:dyDescent="0.7">
      <c r="B68" s="217" t="s">
        <v>1253</v>
      </c>
      <c r="C68" s="621" t="s">
        <v>1409</v>
      </c>
      <c r="D68" s="640"/>
      <c r="E68" s="113"/>
      <c r="F68" s="113"/>
      <c r="G68" s="633" t="e">
        <f>G69/(G69+G76)*G88</f>
        <v>#DIV/0!</v>
      </c>
      <c r="H68" s="640"/>
      <c r="I68" s="42"/>
      <c r="J68" s="377" t="s">
        <v>1300</v>
      </c>
    </row>
    <row r="69" spans="2:10" ht="26.45" customHeight="1" x14ac:dyDescent="0.7">
      <c r="B69" s="217" t="s">
        <v>1254</v>
      </c>
      <c r="C69" s="621" t="s">
        <v>1255</v>
      </c>
      <c r="D69" s="640"/>
      <c r="E69" s="113"/>
      <c r="F69" s="113"/>
      <c r="G69" s="633">
        <f>MAX(0,G70-G71)</f>
        <v>0</v>
      </c>
      <c r="H69" s="640"/>
      <c r="I69" s="42"/>
      <c r="J69" s="377" t="s">
        <v>1347</v>
      </c>
    </row>
    <row r="70" spans="2:10" ht="29.25" customHeight="1" x14ac:dyDescent="0.7">
      <c r="B70" s="217" t="s">
        <v>1301</v>
      </c>
      <c r="C70" s="621" t="s">
        <v>1256</v>
      </c>
      <c r="D70" s="602"/>
      <c r="E70" s="113"/>
      <c r="F70" s="602"/>
      <c r="G70" s="633"/>
      <c r="H70" s="340"/>
      <c r="I70" s="42"/>
      <c r="J70" s="377"/>
    </row>
    <row r="71" spans="2:10" ht="28.5" customHeight="1" x14ac:dyDescent="0.7">
      <c r="B71" s="217" t="s">
        <v>1257</v>
      </c>
      <c r="C71" s="621" t="s">
        <v>1258</v>
      </c>
      <c r="D71" s="640"/>
      <c r="E71" s="113"/>
      <c r="F71" s="113"/>
      <c r="G71" s="634"/>
      <c r="H71" s="340"/>
      <c r="I71" s="42"/>
      <c r="J71" s="377" t="s">
        <v>1302</v>
      </c>
    </row>
    <row r="72" spans="2:10" ht="41.25" customHeight="1" x14ac:dyDescent="0.7">
      <c r="B72" s="217" t="s">
        <v>1259</v>
      </c>
      <c r="C72" s="621" t="s">
        <v>1260</v>
      </c>
      <c r="D72" s="640"/>
      <c r="E72" s="113"/>
      <c r="F72" s="113"/>
      <c r="G72" s="634" t="e">
        <f>G85*(G69-G68)/G87</f>
        <v>#DIV/0!</v>
      </c>
      <c r="H72" s="219"/>
      <c r="I72" s="42"/>
      <c r="J72" s="377" t="s">
        <v>1303</v>
      </c>
    </row>
    <row r="73" spans="2:10" ht="30.2" customHeight="1" x14ac:dyDescent="0.7">
      <c r="B73" s="217" t="s">
        <v>1261</v>
      </c>
      <c r="C73" s="621" t="s">
        <v>1262</v>
      </c>
      <c r="D73" s="640"/>
      <c r="E73" s="113"/>
      <c r="F73" s="113"/>
      <c r="G73" s="634" t="e">
        <f>G69-G67</f>
        <v>#DIV/0!</v>
      </c>
      <c r="H73" s="219"/>
      <c r="I73" s="42"/>
      <c r="J73" s="377" t="s">
        <v>1304</v>
      </c>
    </row>
    <row r="74" spans="2:10" ht="40.700000000000003" customHeight="1" x14ac:dyDescent="0.7">
      <c r="B74" s="217" t="s">
        <v>1263</v>
      </c>
      <c r="C74" s="621" t="s">
        <v>1264</v>
      </c>
      <c r="D74" s="640"/>
      <c r="E74" s="113"/>
      <c r="F74" s="113"/>
      <c r="G74" s="634" t="e">
        <f>G75+G79</f>
        <v>#DIV/0!</v>
      </c>
      <c r="H74" s="219"/>
      <c r="I74" s="42"/>
      <c r="J74" s="377" t="s">
        <v>1305</v>
      </c>
    </row>
    <row r="75" spans="2:10" ht="44.45" customHeight="1" x14ac:dyDescent="0.7">
      <c r="B75" s="217" t="s">
        <v>1265</v>
      </c>
      <c r="C75" s="621" t="s">
        <v>1408</v>
      </c>
      <c r="D75" s="640"/>
      <c r="E75" s="113"/>
      <c r="F75" s="113"/>
      <c r="G75" s="633" t="e">
        <f>G76/(G69+G76)*G88</f>
        <v>#DIV/0!</v>
      </c>
      <c r="H75" s="219"/>
      <c r="I75" s="42"/>
      <c r="J75" s="377" t="s">
        <v>1306</v>
      </c>
    </row>
    <row r="76" spans="2:10" ht="30.2" customHeight="1" x14ac:dyDescent="0.7">
      <c r="B76" s="217" t="s">
        <v>1266</v>
      </c>
      <c r="C76" s="621" t="s">
        <v>1267</v>
      </c>
      <c r="D76" s="640"/>
      <c r="E76" s="113"/>
      <c r="F76" s="113"/>
      <c r="G76" s="634">
        <f>G77-G78</f>
        <v>0</v>
      </c>
      <c r="H76" s="219"/>
      <c r="I76" s="42"/>
      <c r="J76" s="377" t="s">
        <v>1307</v>
      </c>
    </row>
    <row r="77" spans="2:10" ht="25.15" customHeight="1" x14ac:dyDescent="0.7">
      <c r="B77" s="217" t="s">
        <v>1268</v>
      </c>
      <c r="C77" s="621" t="s">
        <v>1269</v>
      </c>
      <c r="D77" s="602"/>
      <c r="E77" s="113"/>
      <c r="F77" s="602"/>
      <c r="G77" s="633"/>
      <c r="H77" s="115"/>
      <c r="I77" s="42"/>
      <c r="J77" s="377"/>
    </row>
    <row r="78" spans="2:10" ht="30.2" customHeight="1" x14ac:dyDescent="0.7">
      <c r="B78" s="217" t="s">
        <v>1270</v>
      </c>
      <c r="C78" s="621" t="s">
        <v>1271</v>
      </c>
      <c r="D78" s="640"/>
      <c r="E78" s="113"/>
      <c r="F78" s="113"/>
      <c r="G78" s="633"/>
      <c r="H78" s="115"/>
      <c r="I78" s="42"/>
      <c r="J78" s="377"/>
    </row>
    <row r="79" spans="2:10" ht="41.25" customHeight="1" x14ac:dyDescent="0.7">
      <c r="B79" s="217" t="s">
        <v>1272</v>
      </c>
      <c r="C79" s="621" t="s">
        <v>1273</v>
      </c>
      <c r="D79" s="640"/>
      <c r="E79" s="113"/>
      <c r="F79" s="113"/>
      <c r="G79" s="633" t="e">
        <f>G85*(G76-G75)/G87</f>
        <v>#DIV/0!</v>
      </c>
      <c r="H79" s="219"/>
      <c r="I79" s="42"/>
      <c r="J79" s="377" t="s">
        <v>1308</v>
      </c>
    </row>
    <row r="80" spans="2:10" ht="32.25" customHeight="1" x14ac:dyDescent="0.7">
      <c r="B80" s="217" t="s">
        <v>1274</v>
      </c>
      <c r="C80" s="621" t="s">
        <v>1275</v>
      </c>
      <c r="D80" s="640"/>
      <c r="E80" s="113"/>
      <c r="F80" s="113"/>
      <c r="G80" s="633" t="e">
        <f>G76-G74</f>
        <v>#DIV/0!</v>
      </c>
      <c r="H80" s="219"/>
      <c r="I80" s="42"/>
      <c r="J80" s="377" t="s">
        <v>1309</v>
      </c>
    </row>
    <row r="81" spans="2:10" ht="30.2" customHeight="1" x14ac:dyDescent="0.7">
      <c r="B81" s="217" t="s">
        <v>1276</v>
      </c>
      <c r="C81" s="621" t="s">
        <v>1277</v>
      </c>
      <c r="D81" s="640"/>
      <c r="E81" s="113"/>
      <c r="F81" s="113"/>
      <c r="G81" s="633" t="e">
        <f>G82+G83</f>
        <v>#DIV/0!</v>
      </c>
      <c r="H81" s="219"/>
      <c r="I81" s="42"/>
      <c r="J81" s="377" t="s">
        <v>1310</v>
      </c>
    </row>
    <row r="82" spans="2:10" ht="29.25" customHeight="1" x14ac:dyDescent="0.7">
      <c r="B82" s="217" t="s">
        <v>1278</v>
      </c>
      <c r="C82" s="621" t="s">
        <v>1407</v>
      </c>
      <c r="D82" s="640"/>
      <c r="E82" s="113"/>
      <c r="F82" s="113"/>
      <c r="G82" s="634" t="e">
        <f>MAX(0,G90-(0.1*G89))</f>
        <v>#DIV/0!</v>
      </c>
      <c r="H82" s="219"/>
      <c r="I82" s="42"/>
      <c r="J82" s="377" t="s">
        <v>1354</v>
      </c>
    </row>
    <row r="83" spans="2:10" ht="39.75" customHeight="1" x14ac:dyDescent="0.7">
      <c r="B83" s="217" t="s">
        <v>1279</v>
      </c>
      <c r="C83" s="621" t="s">
        <v>1280</v>
      </c>
      <c r="D83" s="640"/>
      <c r="E83" s="113"/>
      <c r="F83" s="113"/>
      <c r="G83" s="634" t="e">
        <f>G85*(G90-G82)/G87</f>
        <v>#DIV/0!</v>
      </c>
      <c r="H83" s="219"/>
      <c r="I83" s="42"/>
      <c r="J83" s="377" t="s">
        <v>1311</v>
      </c>
    </row>
    <row r="84" spans="2:10" ht="45" customHeight="1" x14ac:dyDescent="0.7">
      <c r="B84" s="217" t="s">
        <v>1281</v>
      </c>
      <c r="C84" s="621" t="s">
        <v>1282</v>
      </c>
      <c r="D84" s="640"/>
      <c r="E84" s="113"/>
      <c r="F84" s="113"/>
      <c r="G84" s="634" t="e">
        <f>G90-G81</f>
        <v>#DIV/0!</v>
      </c>
      <c r="H84" s="219"/>
      <c r="I84" s="42"/>
      <c r="J84" s="377" t="s">
        <v>1312</v>
      </c>
    </row>
    <row r="85" spans="2:10" ht="41.25" customHeight="1" x14ac:dyDescent="0.7">
      <c r="B85" s="217" t="s">
        <v>1283</v>
      </c>
      <c r="C85" s="621" t="s">
        <v>1284</v>
      </c>
      <c r="D85" s="640"/>
      <c r="E85" s="113"/>
      <c r="F85" s="113"/>
      <c r="G85" s="634" t="e">
        <f>MIN(G87,MAX(0,(G87-0.15*(G89-G68-G75-G82))/0.85))</f>
        <v>#DIV/0!</v>
      </c>
      <c r="H85" s="219"/>
      <c r="I85" s="42"/>
      <c r="J85" s="377" t="s">
        <v>1366</v>
      </c>
    </row>
    <row r="86" spans="2:10" ht="29.25" customHeight="1" x14ac:dyDescent="0.7">
      <c r="B86" s="217" t="s">
        <v>1285</v>
      </c>
      <c r="C86" s="621" t="s">
        <v>1403</v>
      </c>
      <c r="D86" s="640"/>
      <c r="E86" s="113"/>
      <c r="F86" s="113"/>
      <c r="G86" s="634" t="e">
        <f>G68+G75+G82</f>
        <v>#DIV/0!</v>
      </c>
      <c r="H86" s="219"/>
      <c r="I86" s="42"/>
      <c r="J86" s="377" t="s">
        <v>1313</v>
      </c>
    </row>
    <row r="87" spans="2:10" ht="27" customHeight="1" x14ac:dyDescent="0.7">
      <c r="B87" s="217" t="s">
        <v>1286</v>
      </c>
      <c r="C87" s="621" t="s">
        <v>1404</v>
      </c>
      <c r="D87" s="640"/>
      <c r="E87" s="113"/>
      <c r="F87" s="113"/>
      <c r="G87" s="634" t="e">
        <f>G69+G76+G90-G68-G75-G82</f>
        <v>#DIV/0!</v>
      </c>
      <c r="H87" s="219"/>
      <c r="I87" s="42"/>
      <c r="J87" s="377" t="s">
        <v>1314</v>
      </c>
    </row>
    <row r="88" spans="2:10" ht="41.45" customHeight="1" x14ac:dyDescent="0.7">
      <c r="B88" s="217" t="s">
        <v>1287</v>
      </c>
      <c r="C88" s="621" t="s">
        <v>1405</v>
      </c>
      <c r="D88" s="640"/>
      <c r="E88" s="113"/>
      <c r="F88" s="113"/>
      <c r="G88" s="634" t="e">
        <f>MAX(0,(G69+G76)-(0.1*G89))</f>
        <v>#DIV/0!</v>
      </c>
      <c r="H88" s="219"/>
      <c r="I88" s="42"/>
      <c r="J88" s="377" t="s">
        <v>1355</v>
      </c>
    </row>
    <row r="89" spans="2:10" ht="46.15" customHeight="1" x14ac:dyDescent="0.7">
      <c r="B89" s="217" t="s">
        <v>1288</v>
      </c>
      <c r="C89" s="621" t="s">
        <v>1406</v>
      </c>
      <c r="D89" s="640"/>
      <c r="E89" s="113"/>
      <c r="F89" s="113"/>
      <c r="G89" s="634" t="e">
        <f>MAX(0,SUM(G10:G18)-G19-G31-G48)</f>
        <v>#DIV/0!</v>
      </c>
      <c r="H89" s="219"/>
      <c r="I89" s="42"/>
      <c r="J89" s="377" t="s">
        <v>1379</v>
      </c>
    </row>
    <row r="90" spans="2:10" ht="29.25" customHeight="1" x14ac:dyDescent="0.7">
      <c r="B90" s="217" t="s">
        <v>1289</v>
      </c>
      <c r="C90" s="622" t="s">
        <v>400</v>
      </c>
      <c r="D90" s="640"/>
      <c r="E90" s="113"/>
      <c r="F90" s="113"/>
      <c r="G90" s="634">
        <f>MAX(0,G91-G92)</f>
        <v>0</v>
      </c>
      <c r="H90" s="219"/>
      <c r="I90" s="42"/>
      <c r="J90" s="377" t="s">
        <v>1348</v>
      </c>
    </row>
    <row r="91" spans="2:10" ht="25.15" customHeight="1" x14ac:dyDescent="0.7">
      <c r="B91" s="217" t="s">
        <v>1290</v>
      </c>
      <c r="C91" s="622" t="s">
        <v>401</v>
      </c>
      <c r="D91" s="640"/>
      <c r="E91" s="113"/>
      <c r="F91" s="113"/>
      <c r="G91" s="634"/>
      <c r="H91" s="115"/>
      <c r="I91" s="42"/>
      <c r="J91" s="377"/>
    </row>
    <row r="92" spans="2:10" ht="30.2" customHeight="1" x14ac:dyDescent="0.7">
      <c r="B92" s="217" t="s">
        <v>1291</v>
      </c>
      <c r="C92" s="622" t="s">
        <v>402</v>
      </c>
      <c r="D92" s="640"/>
      <c r="E92" s="113"/>
      <c r="F92" s="113"/>
      <c r="G92" s="634">
        <f>G93-G94-G95-G96-G97</f>
        <v>0</v>
      </c>
      <c r="H92" s="219"/>
      <c r="I92" s="42"/>
      <c r="J92" s="377" t="s">
        <v>1315</v>
      </c>
    </row>
    <row r="93" spans="2:10" ht="30.2" customHeight="1" x14ac:dyDescent="0.7">
      <c r="B93" s="217" t="s">
        <v>1292</v>
      </c>
      <c r="C93" s="622" t="s">
        <v>403</v>
      </c>
      <c r="D93" s="640"/>
      <c r="E93" s="113"/>
      <c r="F93" s="113"/>
      <c r="G93" s="634"/>
      <c r="H93" s="115"/>
      <c r="I93" s="42"/>
      <c r="J93" s="377"/>
    </row>
    <row r="94" spans="2:10" ht="30.75" customHeight="1" x14ac:dyDescent="0.7">
      <c r="B94" s="217" t="s">
        <v>1293</v>
      </c>
      <c r="C94" s="622" t="s">
        <v>404</v>
      </c>
      <c r="D94" s="640"/>
      <c r="E94" s="113"/>
      <c r="F94" s="113"/>
      <c r="G94" s="634"/>
      <c r="H94" s="115"/>
      <c r="I94" s="42"/>
      <c r="J94" s="377"/>
    </row>
    <row r="95" spans="2:10" s="170" customFormat="1" ht="36.75" customHeight="1" x14ac:dyDescent="0.7">
      <c r="B95" s="217" t="s">
        <v>1294</v>
      </c>
      <c r="C95" s="622" t="s">
        <v>1295</v>
      </c>
      <c r="D95" s="640"/>
      <c r="E95" s="185"/>
      <c r="F95" s="185"/>
      <c r="G95" s="634"/>
      <c r="H95" s="115"/>
      <c r="I95" s="186"/>
      <c r="J95" s="377"/>
    </row>
    <row r="96" spans="2:10" s="170" customFormat="1" ht="35.450000000000003" customHeight="1" x14ac:dyDescent="0.7">
      <c r="B96" s="217" t="s">
        <v>1296</v>
      </c>
      <c r="C96" s="622" t="s">
        <v>1297</v>
      </c>
      <c r="D96" s="640"/>
      <c r="E96" s="185"/>
      <c r="F96" s="185"/>
      <c r="G96" s="634"/>
      <c r="H96" s="115"/>
      <c r="I96" s="186"/>
      <c r="J96" s="377"/>
    </row>
    <row r="97" spans="2:10" ht="39.75" customHeight="1" x14ac:dyDescent="0.7">
      <c r="B97" s="217" t="s">
        <v>1298</v>
      </c>
      <c r="C97" s="622" t="s">
        <v>473</v>
      </c>
      <c r="D97" s="640"/>
      <c r="E97" s="113"/>
      <c r="F97" s="113"/>
      <c r="G97" s="634">
        <f>G38</f>
        <v>0</v>
      </c>
      <c r="H97" s="219"/>
      <c r="I97" s="42"/>
      <c r="J97" s="377" t="s">
        <v>1389</v>
      </c>
    </row>
    <row r="98" spans="2:10" ht="39.75" customHeight="1" x14ac:dyDescent="0.7">
      <c r="B98" s="217" t="s">
        <v>1364</v>
      </c>
      <c r="C98" s="622" t="s">
        <v>1365</v>
      </c>
      <c r="D98" s="640"/>
      <c r="E98" s="113"/>
      <c r="F98" s="339"/>
      <c r="G98" s="634"/>
      <c r="H98" s="115"/>
      <c r="I98" s="42"/>
      <c r="J98" s="377"/>
    </row>
    <row r="99" spans="2:10" ht="40.5" x14ac:dyDescent="0.7">
      <c r="B99" s="217" t="s">
        <v>1352</v>
      </c>
      <c r="C99" s="621" t="s">
        <v>394</v>
      </c>
      <c r="D99" s="639"/>
      <c r="E99" s="113"/>
      <c r="F99" s="339"/>
      <c r="G99" s="633" t="e">
        <f>G107</f>
        <v>#DIV/0!</v>
      </c>
      <c r="H99" s="219"/>
      <c r="I99" s="42"/>
      <c r="J99" s="377" t="s">
        <v>740</v>
      </c>
    </row>
    <row r="100" spans="2:10" ht="15" customHeight="1" x14ac:dyDescent="0.7">
      <c r="B100" s="217" t="s">
        <v>405</v>
      </c>
      <c r="C100" s="623" t="s">
        <v>424</v>
      </c>
      <c r="D100" s="113"/>
      <c r="E100" s="113"/>
      <c r="F100" s="113"/>
      <c r="G100" s="634" t="e">
        <f>G101-G102-G105-G106</f>
        <v>#DIV/0!</v>
      </c>
      <c r="H100" s="219"/>
      <c r="I100" s="42"/>
      <c r="J100" s="377" t="s">
        <v>1356</v>
      </c>
    </row>
    <row r="101" spans="2:10" ht="24" customHeight="1" x14ac:dyDescent="0.7">
      <c r="B101" s="217" t="s">
        <v>406</v>
      </c>
      <c r="C101" s="623" t="s">
        <v>425</v>
      </c>
      <c r="D101" s="113"/>
      <c r="E101" s="113"/>
      <c r="F101" s="113"/>
      <c r="G101" s="634"/>
      <c r="H101" s="115"/>
      <c r="I101" s="42"/>
      <c r="J101" s="377"/>
    </row>
    <row r="102" spans="2:10" ht="30.2" customHeight="1" x14ac:dyDescent="0.7">
      <c r="B102" s="217" t="s">
        <v>407</v>
      </c>
      <c r="C102" s="623" t="s">
        <v>426</v>
      </c>
      <c r="D102" s="113"/>
      <c r="E102" s="113"/>
      <c r="F102" s="113"/>
      <c r="G102" s="634">
        <f>G103+G104</f>
        <v>0</v>
      </c>
      <c r="H102" s="219"/>
      <c r="I102" s="42"/>
      <c r="J102" s="377" t="s">
        <v>1372</v>
      </c>
    </row>
    <row r="103" spans="2:10" ht="30.2" customHeight="1" x14ac:dyDescent="0.7">
      <c r="B103" s="217" t="s">
        <v>408</v>
      </c>
      <c r="C103" s="623" t="s">
        <v>425</v>
      </c>
      <c r="D103" s="113"/>
      <c r="E103" s="113"/>
      <c r="F103" s="113"/>
      <c r="G103" s="633"/>
      <c r="H103" s="115"/>
      <c r="I103" s="42"/>
      <c r="J103" s="377"/>
    </row>
    <row r="104" spans="2:10" ht="30.2" customHeight="1" x14ac:dyDescent="0.7">
      <c r="B104" s="217" t="s">
        <v>409</v>
      </c>
      <c r="C104" s="623" t="s">
        <v>440</v>
      </c>
      <c r="D104" s="114"/>
      <c r="E104" s="113"/>
      <c r="F104" s="114"/>
      <c r="G104" s="633"/>
      <c r="H104" s="115"/>
      <c r="I104" s="42"/>
      <c r="J104" s="377"/>
    </row>
    <row r="105" spans="2:10" ht="15" customHeight="1" x14ac:dyDescent="0.7">
      <c r="B105" s="217" t="s">
        <v>410</v>
      </c>
      <c r="C105" s="623" t="s">
        <v>427</v>
      </c>
      <c r="D105" s="113"/>
      <c r="E105" s="113"/>
      <c r="F105" s="113"/>
      <c r="G105" s="634"/>
      <c r="H105" s="189"/>
      <c r="I105" s="42"/>
      <c r="J105" s="377"/>
    </row>
    <row r="106" spans="2:10" ht="30.2" customHeight="1" x14ac:dyDescent="0.7">
      <c r="B106" s="217" t="s">
        <v>411</v>
      </c>
      <c r="C106" s="621" t="s">
        <v>429</v>
      </c>
      <c r="D106" s="113"/>
      <c r="E106" s="113"/>
      <c r="F106" s="113"/>
      <c r="G106" s="634" t="e">
        <f>G109+G110+G113+G114-G107</f>
        <v>#DIV/0!</v>
      </c>
      <c r="H106" s="219"/>
      <c r="I106" s="42"/>
      <c r="J106" s="377" t="s">
        <v>1361</v>
      </c>
    </row>
    <row r="107" spans="2:10" ht="39.75" customHeight="1" x14ac:dyDescent="0.7">
      <c r="B107" s="217" t="s">
        <v>412</v>
      </c>
      <c r="C107" s="621" t="s">
        <v>430</v>
      </c>
      <c r="D107" s="113"/>
      <c r="E107" s="113"/>
      <c r="F107" s="113"/>
      <c r="G107" s="634" t="e">
        <f>MAX(0,(G109+G110+G113+G114-G108))</f>
        <v>#DIV/0!</v>
      </c>
      <c r="H107" s="219"/>
      <c r="I107" s="42"/>
      <c r="J107" s="377" t="s">
        <v>1357</v>
      </c>
    </row>
    <row r="108" spans="2:10" ht="30.2" customHeight="1" x14ac:dyDescent="0.7">
      <c r="B108" s="217" t="s">
        <v>413</v>
      </c>
      <c r="C108" s="621" t="s">
        <v>431</v>
      </c>
      <c r="D108" s="113"/>
      <c r="E108" s="113"/>
      <c r="F108" s="113"/>
      <c r="G108" s="634">
        <f>G101-G102-G105</f>
        <v>0</v>
      </c>
      <c r="H108" s="219"/>
      <c r="I108" s="42"/>
      <c r="J108" s="377" t="s">
        <v>1358</v>
      </c>
    </row>
    <row r="109" spans="2:10" ht="37.4" customHeight="1" x14ac:dyDescent="0.7">
      <c r="B109" s="217" t="s">
        <v>1317</v>
      </c>
      <c r="C109" s="621" t="s">
        <v>1316</v>
      </c>
      <c r="D109" s="113"/>
      <c r="E109" s="113"/>
      <c r="F109" s="113"/>
      <c r="G109" s="634" t="e">
        <f>MAX(0,(G49+G54+G57+G60+G63-0.1*G53)*(G57)/(G49+G54+G57+G60+G63))</f>
        <v>#DIV/0!</v>
      </c>
      <c r="H109" s="219"/>
      <c r="I109" s="42"/>
      <c r="J109" s="377" t="s">
        <v>1349</v>
      </c>
    </row>
    <row r="110" spans="2:10" ht="30.2" customHeight="1" x14ac:dyDescent="0.7">
      <c r="B110" s="217" t="s">
        <v>1318</v>
      </c>
      <c r="C110" s="621" t="s">
        <v>1319</v>
      </c>
      <c r="D110" s="113"/>
      <c r="E110" s="113"/>
      <c r="F110" s="113"/>
      <c r="G110" s="634">
        <f>G111-G112</f>
        <v>0</v>
      </c>
      <c r="H110" s="219"/>
      <c r="I110" s="42"/>
      <c r="J110" s="377" t="s">
        <v>1320</v>
      </c>
    </row>
    <row r="111" spans="2:10" ht="30.2" customHeight="1" x14ac:dyDescent="0.7">
      <c r="B111" s="217" t="s">
        <v>1321</v>
      </c>
      <c r="C111" s="621" t="s">
        <v>1322</v>
      </c>
      <c r="D111" s="602"/>
      <c r="E111" s="113"/>
      <c r="F111" s="602"/>
      <c r="G111" s="634"/>
      <c r="H111" s="602"/>
      <c r="I111" s="42"/>
      <c r="J111" s="377"/>
    </row>
    <row r="112" spans="2:10" ht="30.2" customHeight="1" x14ac:dyDescent="0.7">
      <c r="B112" s="217" t="s">
        <v>1323</v>
      </c>
      <c r="C112" s="621" t="s">
        <v>1324</v>
      </c>
      <c r="D112" s="113"/>
      <c r="E112" s="113"/>
      <c r="F112" s="113"/>
      <c r="G112" s="634"/>
      <c r="H112" s="602"/>
      <c r="I112" s="42"/>
      <c r="J112" s="377"/>
    </row>
    <row r="113" spans="2:10" ht="30.2" customHeight="1" x14ac:dyDescent="0.7">
      <c r="B113" s="217" t="s">
        <v>1325</v>
      </c>
      <c r="C113" s="621" t="s">
        <v>1326</v>
      </c>
      <c r="D113" s="602"/>
      <c r="E113" s="113"/>
      <c r="F113" s="602"/>
      <c r="G113" s="634"/>
      <c r="H113" s="602"/>
      <c r="I113" s="42"/>
      <c r="J113" s="377"/>
    </row>
    <row r="114" spans="2:10" ht="30.2" customHeight="1" x14ac:dyDescent="0.7">
      <c r="B114" s="217" t="s">
        <v>1360</v>
      </c>
      <c r="C114" s="621" t="s">
        <v>428</v>
      </c>
      <c r="D114" s="113"/>
      <c r="E114" s="113"/>
      <c r="F114" s="113"/>
      <c r="G114" s="634" t="e">
        <f>G129</f>
        <v>#DIV/0!</v>
      </c>
      <c r="H114" s="219"/>
      <c r="I114" s="42"/>
      <c r="J114" s="377" t="s">
        <v>1414</v>
      </c>
    </row>
    <row r="115" spans="2:10" ht="15" customHeight="1" x14ac:dyDescent="0.7">
      <c r="B115" s="217" t="s">
        <v>263</v>
      </c>
      <c r="C115" s="621" t="s">
        <v>741</v>
      </c>
      <c r="D115" s="113"/>
      <c r="E115" s="113"/>
      <c r="F115" s="113"/>
      <c r="G115" s="634" t="e">
        <f>G116+G121-G124-G127-G128</f>
        <v>#NAME?</v>
      </c>
      <c r="H115" s="219"/>
      <c r="I115" s="42"/>
      <c r="J115" s="377" t="s">
        <v>454</v>
      </c>
    </row>
    <row r="116" spans="2:10" ht="15" customHeight="1" x14ac:dyDescent="0.7">
      <c r="B116" s="217" t="s">
        <v>190</v>
      </c>
      <c r="C116" s="621" t="s">
        <v>432</v>
      </c>
      <c r="D116" s="113"/>
      <c r="E116" s="113"/>
      <c r="F116" s="113"/>
      <c r="G116" s="634">
        <f>G117+G118</f>
        <v>0</v>
      </c>
      <c r="H116" s="219"/>
      <c r="I116" s="42"/>
      <c r="J116" s="377" t="s">
        <v>1373</v>
      </c>
    </row>
    <row r="117" spans="2:10" ht="26.45" customHeight="1" x14ac:dyDescent="0.7">
      <c r="B117" s="217" t="s">
        <v>414</v>
      </c>
      <c r="C117" s="621" t="s">
        <v>1385</v>
      </c>
      <c r="D117" s="113"/>
      <c r="E117" s="117"/>
      <c r="F117" s="118"/>
      <c r="G117" s="634">
        <f>F117*E117</f>
        <v>0</v>
      </c>
      <c r="H117" s="189"/>
      <c r="I117" s="42"/>
      <c r="J117" s="377" t="s">
        <v>1390</v>
      </c>
    </row>
    <row r="118" spans="2:10" ht="33.75" customHeight="1" x14ac:dyDescent="0.7">
      <c r="B118" s="217" t="s">
        <v>919</v>
      </c>
      <c r="C118" s="621" t="s">
        <v>1472</v>
      </c>
      <c r="D118" s="113"/>
      <c r="E118" s="113"/>
      <c r="F118" s="113"/>
      <c r="G118" s="634">
        <f>MIN(G119,G120)</f>
        <v>0</v>
      </c>
      <c r="H118" s="219"/>
      <c r="I118" s="42"/>
      <c r="J118" s="377" t="s">
        <v>1350</v>
      </c>
    </row>
    <row r="119" spans="2:10" ht="30.2" customHeight="1" x14ac:dyDescent="0.7">
      <c r="B119" s="217" t="s">
        <v>920</v>
      </c>
      <c r="C119" s="621" t="s">
        <v>1473</v>
      </c>
      <c r="D119" s="113"/>
      <c r="E119" s="113"/>
      <c r="F119" s="113"/>
      <c r="G119" s="634"/>
      <c r="H119" s="189"/>
      <c r="I119" s="42"/>
      <c r="J119" s="377"/>
    </row>
    <row r="120" spans="2:10" ht="43.5" customHeight="1" x14ac:dyDescent="0.7">
      <c r="B120" s="217" t="s">
        <v>921</v>
      </c>
      <c r="C120" s="621" t="s">
        <v>1474</v>
      </c>
      <c r="D120" s="113"/>
      <c r="E120" s="117"/>
      <c r="F120" s="501"/>
      <c r="G120" s="634">
        <f>E120*F120</f>
        <v>0</v>
      </c>
      <c r="H120" s="219"/>
      <c r="I120" s="42"/>
      <c r="J120" s="377" t="s">
        <v>922</v>
      </c>
    </row>
    <row r="121" spans="2:10" ht="30.2" customHeight="1" x14ac:dyDescent="0.7">
      <c r="B121" s="217" t="s">
        <v>191</v>
      </c>
      <c r="C121" s="621" t="s">
        <v>433</v>
      </c>
      <c r="D121" s="113"/>
      <c r="E121" s="113"/>
      <c r="F121" s="113"/>
      <c r="G121" s="634" t="e">
        <f>MIN(G122,G123)</f>
        <v>#NAME?</v>
      </c>
      <c r="H121" s="219"/>
      <c r="I121" s="42"/>
      <c r="J121" s="377" t="s">
        <v>1351</v>
      </c>
    </row>
    <row r="122" spans="2:10" ht="30.2" customHeight="1" x14ac:dyDescent="0.7">
      <c r="B122" s="217" t="s">
        <v>415</v>
      </c>
      <c r="C122" s="621" t="s">
        <v>434</v>
      </c>
      <c r="D122" s="113"/>
      <c r="E122" s="113"/>
      <c r="F122" s="113"/>
      <c r="G122" s="633"/>
      <c r="H122" s="219"/>
      <c r="I122" s="42"/>
      <c r="J122" s="377"/>
    </row>
    <row r="123" spans="2:10" ht="30.2" customHeight="1" x14ac:dyDescent="0.7">
      <c r="B123" s="217" t="s">
        <v>416</v>
      </c>
      <c r="C123" s="621" t="s">
        <v>435</v>
      </c>
      <c r="D123" s="113"/>
      <c r="E123" s="113"/>
      <c r="F123" s="113"/>
      <c r="G123" s="634" t="e" cm="1">
        <f t="array" ref="G123">0.006*RWACIRB</f>
        <v>#NAME?</v>
      </c>
      <c r="H123" s="219"/>
      <c r="I123" s="42"/>
      <c r="J123" s="377" t="s">
        <v>455</v>
      </c>
    </row>
    <row r="124" spans="2:10" ht="15" customHeight="1" x14ac:dyDescent="0.7">
      <c r="B124" s="217" t="s">
        <v>417</v>
      </c>
      <c r="C124" s="621" t="s">
        <v>436</v>
      </c>
      <c r="D124" s="113"/>
      <c r="E124" s="113"/>
      <c r="F124" s="113"/>
      <c r="G124" s="634">
        <f>G125+G126</f>
        <v>0</v>
      </c>
      <c r="H124" s="219"/>
      <c r="I124" s="42"/>
      <c r="J124" s="377" t="s">
        <v>1374</v>
      </c>
    </row>
    <row r="125" spans="2:10" ht="30.2" customHeight="1" x14ac:dyDescent="0.7">
      <c r="B125" s="217" t="s">
        <v>418</v>
      </c>
      <c r="C125" s="621" t="s">
        <v>1386</v>
      </c>
      <c r="D125" s="113"/>
      <c r="E125" s="117"/>
      <c r="F125" s="118"/>
      <c r="G125" s="634">
        <f>F125*E125</f>
        <v>0</v>
      </c>
      <c r="H125" s="189"/>
      <c r="I125" s="42"/>
      <c r="J125" s="377" t="s">
        <v>1390</v>
      </c>
    </row>
    <row r="126" spans="2:10" ht="30.2" customHeight="1" x14ac:dyDescent="0.7">
      <c r="B126" s="217" t="s">
        <v>419</v>
      </c>
      <c r="C126" s="621" t="s">
        <v>440</v>
      </c>
      <c r="D126" s="602"/>
      <c r="E126" s="602"/>
      <c r="F126" s="602"/>
      <c r="G126" s="633"/>
      <c r="H126" s="115"/>
      <c r="I126" s="42"/>
      <c r="J126" s="377" t="s">
        <v>1390</v>
      </c>
    </row>
    <row r="127" spans="2:10" ht="15" customHeight="1" x14ac:dyDescent="0.7">
      <c r="B127" s="217" t="s">
        <v>420</v>
      </c>
      <c r="C127" s="621" t="s">
        <v>441</v>
      </c>
      <c r="D127" s="113"/>
      <c r="E127" s="113"/>
      <c r="F127" s="113"/>
      <c r="G127" s="634"/>
      <c r="H127" s="189"/>
      <c r="I127" s="42"/>
      <c r="J127" s="377"/>
    </row>
    <row r="128" spans="2:10" ht="30.2" customHeight="1" x14ac:dyDescent="0.7">
      <c r="B128" s="217" t="s">
        <v>421</v>
      </c>
      <c r="C128" s="621" t="s">
        <v>437</v>
      </c>
      <c r="D128" s="113"/>
      <c r="E128" s="113"/>
      <c r="F128" s="113"/>
      <c r="G128" s="634" t="e">
        <f>(SUM(G131+G132+G135+G138)-G129)</f>
        <v>#DIV/0!</v>
      </c>
      <c r="H128" s="219"/>
      <c r="I128" s="42"/>
      <c r="J128" s="377" t="s">
        <v>1342</v>
      </c>
    </row>
    <row r="129" spans="2:10" ht="30.2" customHeight="1" x14ac:dyDescent="0.7">
      <c r="B129" s="217" t="s">
        <v>422</v>
      </c>
      <c r="C129" s="621" t="s">
        <v>438</v>
      </c>
      <c r="D129" s="113"/>
      <c r="E129" s="113"/>
      <c r="F129" s="113"/>
      <c r="G129" s="634" t="e">
        <f>MAX(0,(G131+G132+G135+G138-G130))</f>
        <v>#DIV/0!</v>
      </c>
      <c r="H129" s="219"/>
      <c r="I129" s="42"/>
      <c r="J129" s="377" t="s">
        <v>1359</v>
      </c>
    </row>
    <row r="130" spans="2:10" ht="30.2" customHeight="1" x14ac:dyDescent="0.7">
      <c r="B130" s="217" t="s">
        <v>423</v>
      </c>
      <c r="C130" s="621" t="s">
        <v>439</v>
      </c>
      <c r="D130" s="113"/>
      <c r="E130" s="113"/>
      <c r="F130" s="113"/>
      <c r="G130" s="634" t="e">
        <f>G116+G121-G124-G127</f>
        <v>#NAME?</v>
      </c>
      <c r="H130" s="219"/>
      <c r="I130" s="42"/>
      <c r="J130" s="377" t="s">
        <v>456</v>
      </c>
    </row>
    <row r="131" spans="2:10" ht="64.5" customHeight="1" x14ac:dyDescent="0.7">
      <c r="B131" s="217" t="s">
        <v>1327</v>
      </c>
      <c r="C131" s="624" t="s">
        <v>1328</v>
      </c>
      <c r="D131" s="113"/>
      <c r="E131" s="113"/>
      <c r="F131" s="113"/>
      <c r="G131" s="634" t="e">
        <f>MAX(0,(G49+G54+G57+G60+G63-0.1*G53)*(G60+G63)/(G49+G54+G57+G60+G63))</f>
        <v>#DIV/0!</v>
      </c>
      <c r="H131" s="219"/>
      <c r="I131" s="42"/>
      <c r="J131" s="377" t="s">
        <v>1343</v>
      </c>
    </row>
    <row r="132" spans="2:10" ht="30.2" customHeight="1" x14ac:dyDescent="0.7">
      <c r="B132" s="217" t="s">
        <v>1329</v>
      </c>
      <c r="C132" s="624" t="s">
        <v>1330</v>
      </c>
      <c r="D132" s="113"/>
      <c r="E132" s="113"/>
      <c r="F132" s="113"/>
      <c r="G132" s="634">
        <f>G133-G134</f>
        <v>0</v>
      </c>
      <c r="H132" s="219"/>
      <c r="I132" s="42"/>
      <c r="J132" s="377" t="s">
        <v>1344</v>
      </c>
    </row>
    <row r="133" spans="2:10" ht="30.2" customHeight="1" x14ac:dyDescent="0.7">
      <c r="B133" s="217" t="s">
        <v>1331</v>
      </c>
      <c r="C133" s="624" t="s">
        <v>1332</v>
      </c>
      <c r="D133" s="602"/>
      <c r="E133" s="113"/>
      <c r="F133" s="602"/>
      <c r="G133" s="634"/>
      <c r="H133" s="602"/>
      <c r="I133" s="42"/>
      <c r="J133" s="377"/>
    </row>
    <row r="134" spans="2:10" ht="30.2" customHeight="1" x14ac:dyDescent="0.7">
      <c r="B134" s="217" t="s">
        <v>1333</v>
      </c>
      <c r="C134" s="624" t="s">
        <v>1330</v>
      </c>
      <c r="D134" s="113"/>
      <c r="E134" s="113"/>
      <c r="F134" s="113"/>
      <c r="G134" s="634"/>
      <c r="H134" s="189"/>
      <c r="I134" s="42"/>
      <c r="J134" s="377"/>
    </row>
    <row r="135" spans="2:10" ht="30.2" customHeight="1" x14ac:dyDescent="0.7">
      <c r="B135" s="217" t="s">
        <v>1334</v>
      </c>
      <c r="C135" s="624" t="s">
        <v>1335</v>
      </c>
      <c r="D135" s="113"/>
      <c r="E135" s="113"/>
      <c r="F135" s="113"/>
      <c r="G135" s="634">
        <f>G136-G137</f>
        <v>0</v>
      </c>
      <c r="H135" s="219"/>
      <c r="I135" s="42"/>
      <c r="J135" s="377" t="s">
        <v>1345</v>
      </c>
    </row>
    <row r="136" spans="2:10" ht="30.2" customHeight="1" x14ac:dyDescent="0.7">
      <c r="B136" s="217" t="s">
        <v>1336</v>
      </c>
      <c r="C136" s="624" t="s">
        <v>1337</v>
      </c>
      <c r="D136" s="602"/>
      <c r="E136" s="113"/>
      <c r="F136" s="602"/>
      <c r="G136" s="634"/>
      <c r="H136" s="189"/>
      <c r="I136" s="42"/>
      <c r="J136" s="377"/>
    </row>
    <row r="137" spans="2:10" ht="30.2" customHeight="1" x14ac:dyDescent="0.7">
      <c r="B137" s="217" t="s">
        <v>1338</v>
      </c>
      <c r="C137" s="624" t="s">
        <v>1339</v>
      </c>
      <c r="D137" s="113"/>
      <c r="E137" s="113"/>
      <c r="F137" s="113"/>
      <c r="G137" s="634"/>
      <c r="H137" s="189"/>
      <c r="I137" s="42"/>
      <c r="J137" s="377"/>
    </row>
    <row r="138" spans="2:10" ht="28.5" customHeight="1" thickBot="1" x14ac:dyDescent="0.85">
      <c r="B138" s="246" t="s">
        <v>1340</v>
      </c>
      <c r="C138" s="625" t="s">
        <v>1341</v>
      </c>
      <c r="D138" s="116"/>
      <c r="E138" s="32"/>
      <c r="F138" s="116"/>
      <c r="G138" s="636"/>
      <c r="H138" s="342"/>
      <c r="I138" s="42"/>
      <c r="J138" s="628"/>
    </row>
    <row r="139" spans="2:10" x14ac:dyDescent="0.7">
      <c r="B139" s="813" t="s">
        <v>539</v>
      </c>
      <c r="C139" s="813"/>
      <c r="D139" s="813"/>
      <c r="E139" s="813"/>
      <c r="F139" s="813"/>
      <c r="I139" s="55"/>
    </row>
    <row r="140" spans="2:10" x14ac:dyDescent="0.7">
      <c r="I140" s="55"/>
    </row>
    <row r="141" spans="2:10" x14ac:dyDescent="0.7">
      <c r="I141" s="55"/>
    </row>
    <row r="208" spans="3:3" x14ac:dyDescent="0.7">
      <c r="C208" s="55" t="str">
        <f t="shared" ref="C208:C216" si="0">PROPER(C170)</f>
        <v/>
      </c>
    </row>
    <row r="209" spans="3:3" x14ac:dyDescent="0.7">
      <c r="C209" s="55" t="str">
        <f t="shared" si="0"/>
        <v/>
      </c>
    </row>
    <row r="210" spans="3:3" x14ac:dyDescent="0.7">
      <c r="C210" s="55" t="str">
        <f t="shared" si="0"/>
        <v/>
      </c>
    </row>
    <row r="211" spans="3:3" x14ac:dyDescent="0.7">
      <c r="C211" s="55" t="str">
        <f t="shared" si="0"/>
        <v/>
      </c>
    </row>
    <row r="212" spans="3:3" x14ac:dyDescent="0.7">
      <c r="C212" s="55" t="str">
        <f t="shared" si="0"/>
        <v/>
      </c>
    </row>
    <row r="213" spans="3:3" x14ac:dyDescent="0.7">
      <c r="C213" s="55" t="str">
        <f t="shared" si="0"/>
        <v/>
      </c>
    </row>
    <row r="216" spans="3:3" x14ac:dyDescent="0.7">
      <c r="C216" s="55" t="str">
        <f t="shared" si="0"/>
        <v/>
      </c>
    </row>
  </sheetData>
  <mergeCells count="10">
    <mergeCell ref="B2:C2"/>
    <mergeCell ref="B139:F139"/>
    <mergeCell ref="J4:J6"/>
    <mergeCell ref="B4:B6"/>
    <mergeCell ref="E4:E6"/>
    <mergeCell ref="F4:F6"/>
    <mergeCell ref="G4:G6"/>
    <mergeCell ref="C4:C6"/>
    <mergeCell ref="H4:H6"/>
    <mergeCell ref="D4:D6"/>
  </mergeCells>
  <pageMargins left="0.511811024" right="0.511811024" top="0.78740157499999996" bottom="0.78740157499999996" header="0.31496062000000002" footer="0.31496062000000002"/>
  <pageSetup paperSize="9" orientation="portrait" r:id="rId1"/>
  <ignoredErrors>
    <ignoredError sqref="B7:B9 B100 B115" numberStoredAsText="1"/>
    <ignoredError sqref="G115 G117" evalErro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G22"/>
  <sheetViews>
    <sheetView showFormulas="1" showGridLines="0" workbookViewId="0">
      <selection activeCell="D24" sqref="D24"/>
    </sheetView>
  </sheetViews>
  <sheetFormatPr defaultColWidth="9.1328125" defaultRowHeight="13" x14ac:dyDescent="0.6"/>
  <cols>
    <col min="1" max="1" width="1" style="2" customWidth="1"/>
    <col min="2" max="2" width="5.26953125" style="2" customWidth="1"/>
    <col min="3" max="3" width="28.1328125" style="2" customWidth="1"/>
    <col min="4" max="4" width="27.54296875" style="2" customWidth="1"/>
    <col min="5" max="5" width="1.1328125" style="2" customWidth="1"/>
    <col min="6" max="6" width="25.7265625" style="2" customWidth="1"/>
    <col min="7" max="16384" width="9.1328125" style="2"/>
  </cols>
  <sheetData>
    <row r="2" spans="2:7" ht="15.5" x14ac:dyDescent="0.7">
      <c r="B2" s="835" t="s">
        <v>775</v>
      </c>
      <c r="C2" s="835"/>
      <c r="D2" s="835"/>
      <c r="E2" s="53"/>
      <c r="F2" s="53"/>
    </row>
    <row r="3" spans="2:7" ht="16" thickBot="1" x14ac:dyDescent="0.8">
      <c r="B3" s="54"/>
      <c r="C3" s="53"/>
      <c r="D3" s="53"/>
      <c r="E3" s="53"/>
      <c r="F3" s="53"/>
    </row>
    <row r="4" spans="2:7" ht="12.75" customHeight="1" x14ac:dyDescent="0.7">
      <c r="B4" s="817" t="s">
        <v>0</v>
      </c>
      <c r="C4" s="828" t="s">
        <v>40</v>
      </c>
      <c r="D4" s="843" t="s">
        <v>231</v>
      </c>
      <c r="E4" s="65"/>
      <c r="F4" s="908" t="s">
        <v>258</v>
      </c>
    </row>
    <row r="5" spans="2:7" ht="13.5" x14ac:dyDescent="0.7">
      <c r="B5" s="818" t="s">
        <v>0</v>
      </c>
      <c r="C5" s="829"/>
      <c r="D5" s="844" t="s">
        <v>232</v>
      </c>
      <c r="E5" s="65"/>
      <c r="F5" s="909"/>
    </row>
    <row r="6" spans="2:7" ht="14.25" thickBot="1" x14ac:dyDescent="0.85">
      <c r="B6" s="842"/>
      <c r="C6" s="907"/>
      <c r="D6" s="845"/>
      <c r="E6" s="65"/>
      <c r="F6" s="910"/>
    </row>
    <row r="7" spans="2:7" ht="13.7" customHeight="1" x14ac:dyDescent="0.7">
      <c r="B7" s="70" t="s">
        <v>265</v>
      </c>
      <c r="C7" s="61" t="s">
        <v>266</v>
      </c>
      <c r="D7" s="199" t="s">
        <v>1394</v>
      </c>
      <c r="E7" s="65"/>
      <c r="F7" s="44" t="s">
        <v>1391</v>
      </c>
    </row>
    <row r="8" spans="2:7" ht="13.7" customHeight="1" x14ac:dyDescent="0.7">
      <c r="B8" s="57" t="s">
        <v>234</v>
      </c>
      <c r="C8" s="43" t="s">
        <v>235</v>
      </c>
      <c r="D8" s="68" t="e">
        <f>PR!G7</f>
        <v>#DIV/0!</v>
      </c>
      <c r="E8" s="65"/>
      <c r="F8" s="45"/>
    </row>
    <row r="9" spans="2:7" ht="13.7" customHeight="1" x14ac:dyDescent="0.7">
      <c r="B9" s="71" t="s">
        <v>274</v>
      </c>
      <c r="C9" s="66" t="s">
        <v>275</v>
      </c>
      <c r="D9" s="168"/>
      <c r="E9" s="65"/>
      <c r="F9" s="45"/>
    </row>
    <row r="10" spans="2:7" ht="13.7" customHeight="1" x14ac:dyDescent="0.7">
      <c r="B10" s="71" t="s">
        <v>267</v>
      </c>
      <c r="C10" s="66" t="s">
        <v>268</v>
      </c>
      <c r="D10" s="68" t="e">
        <f>MAX(0,D7*0.5)</f>
        <v>#VALUE!</v>
      </c>
      <c r="E10" s="65"/>
      <c r="F10" s="46" t="s">
        <v>923</v>
      </c>
    </row>
    <row r="11" spans="2:7" ht="13.7" customHeight="1" x14ac:dyDescent="0.7">
      <c r="B11" s="59" t="s">
        <v>269</v>
      </c>
      <c r="C11" s="43" t="s">
        <v>192</v>
      </c>
      <c r="D11" s="197" t="s">
        <v>1393</v>
      </c>
      <c r="E11" s="65"/>
      <c r="F11" s="46" t="s">
        <v>1392</v>
      </c>
    </row>
    <row r="12" spans="2:7" ht="13.7" customHeight="1" x14ac:dyDescent="0.7">
      <c r="B12" s="58" t="s">
        <v>193</v>
      </c>
      <c r="C12" s="67" t="s">
        <v>270</v>
      </c>
      <c r="D12" s="415"/>
      <c r="E12" s="65"/>
      <c r="F12" s="73"/>
    </row>
    <row r="13" spans="2:7" ht="13.7" customHeight="1" x14ac:dyDescent="0.7">
      <c r="B13" s="58" t="s">
        <v>194</v>
      </c>
      <c r="C13" s="48" t="s">
        <v>466</v>
      </c>
      <c r="D13" s="69"/>
      <c r="E13" s="65"/>
      <c r="F13" s="46"/>
    </row>
    <row r="14" spans="2:7" ht="13.7" customHeight="1" x14ac:dyDescent="0.7">
      <c r="B14" s="58" t="s">
        <v>195</v>
      </c>
      <c r="C14" s="48" t="s">
        <v>1399</v>
      </c>
      <c r="D14" s="69"/>
      <c r="E14" s="65"/>
      <c r="F14" s="46"/>
    </row>
    <row r="15" spans="2:7" ht="32.25" customHeight="1" x14ac:dyDescent="0.7">
      <c r="B15" s="165" t="s">
        <v>442</v>
      </c>
      <c r="C15" s="166" t="s">
        <v>467</v>
      </c>
      <c r="D15" s="200" t="s">
        <v>1400</v>
      </c>
      <c r="E15" s="65"/>
      <c r="F15" s="46" t="s">
        <v>1401</v>
      </c>
      <c r="G15" s="5"/>
    </row>
    <row r="16" spans="2:7" ht="28.15" customHeight="1" x14ac:dyDescent="0.7">
      <c r="B16" s="165" t="s">
        <v>1395</v>
      </c>
      <c r="C16" s="166" t="s">
        <v>1397</v>
      </c>
      <c r="D16" s="650"/>
      <c r="E16" s="65"/>
      <c r="F16" s="651"/>
      <c r="G16" s="5"/>
    </row>
    <row r="17" spans="2:7" ht="21.65" customHeight="1" x14ac:dyDescent="0.7">
      <c r="B17" s="165" t="s">
        <v>1396</v>
      </c>
      <c r="C17" s="166" t="s">
        <v>1398</v>
      </c>
      <c r="D17" s="650"/>
      <c r="E17" s="65"/>
      <c r="F17" s="651"/>
      <c r="G17" s="5"/>
    </row>
    <row r="18" spans="2:7" ht="13.7" customHeight="1" thickBot="1" x14ac:dyDescent="0.85">
      <c r="B18" s="72" t="s">
        <v>271</v>
      </c>
      <c r="C18" s="49" t="s">
        <v>256</v>
      </c>
      <c r="D18" s="198" t="e">
        <f>D10-D11</f>
        <v>#VALUE!</v>
      </c>
      <c r="E18" s="65"/>
      <c r="F18" s="50" t="s">
        <v>272</v>
      </c>
    </row>
    <row r="19" spans="2:7" ht="15.25" x14ac:dyDescent="0.65">
      <c r="E19" s="53"/>
    </row>
    <row r="20" spans="2:7" ht="15.25" x14ac:dyDescent="0.65">
      <c r="E20" s="53"/>
    </row>
    <row r="21" spans="2:7" ht="15.25" x14ac:dyDescent="0.65">
      <c r="E21" s="53"/>
    </row>
    <row r="22" spans="2:7" x14ac:dyDescent="0.6">
      <c r="F22" s="2" t="s">
        <v>244</v>
      </c>
    </row>
  </sheetData>
  <mergeCells count="5">
    <mergeCell ref="B4:B6"/>
    <mergeCell ref="D4:D6"/>
    <mergeCell ref="C4:C6"/>
    <mergeCell ref="F4:F6"/>
    <mergeCell ref="B2:D2"/>
  </mergeCells>
  <pageMargins left="0.511811024" right="0.511811024" top="0.78740157499999996" bottom="0.78740157499999996" header="0.31496062000000002" footer="0.31496062000000002"/>
  <pageSetup orientation="portrait" r:id="rId1"/>
  <ignoredErrors>
    <ignoredError sqref="B18 B9:B14 B7:B8" numberStoredAsText="1"/>
    <ignoredError sqref="D8 D18 D13:D14 D9" evalError="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H91"/>
  <sheetViews>
    <sheetView showGridLines="0" workbookViewId="0"/>
  </sheetViews>
  <sheetFormatPr defaultColWidth="33.26953125" defaultRowHeight="13" x14ac:dyDescent="0.6"/>
  <cols>
    <col min="1" max="1" width="6" customWidth="1"/>
    <col min="2" max="2" width="9.1328125" bestFit="1" customWidth="1"/>
    <col min="3" max="3" width="47.54296875" customWidth="1"/>
    <col min="4" max="4" width="10" customWidth="1"/>
    <col min="5" max="5" width="13.86328125" customWidth="1"/>
    <col min="6" max="6" width="38.86328125" style="294" customWidth="1"/>
    <col min="7" max="7" width="1.40625" customWidth="1"/>
    <col min="8" max="8" width="66.1328125" customWidth="1"/>
  </cols>
  <sheetData>
    <row r="2" spans="2:8" ht="14.75" x14ac:dyDescent="0.75">
      <c r="B2" s="296" t="s">
        <v>678</v>
      </c>
    </row>
    <row r="4" spans="2:8" ht="14.75" x14ac:dyDescent="0.75">
      <c r="B4" s="295" t="s">
        <v>679</v>
      </c>
    </row>
    <row r="5" spans="2:8" ht="13.75" thickBot="1" x14ac:dyDescent="0.75"/>
    <row r="6" spans="2:8" ht="29.5" x14ac:dyDescent="0.6">
      <c r="B6" s="911" t="s">
        <v>0</v>
      </c>
      <c r="C6" s="913" t="s">
        <v>550</v>
      </c>
      <c r="D6" s="307" t="s">
        <v>551</v>
      </c>
      <c r="E6" s="307" t="s">
        <v>683</v>
      </c>
      <c r="F6" s="915" t="s">
        <v>257</v>
      </c>
      <c r="G6" s="284"/>
      <c r="H6" s="917" t="s">
        <v>258</v>
      </c>
    </row>
    <row r="7" spans="2:8" ht="15.5" thickBot="1" x14ac:dyDescent="0.75">
      <c r="B7" s="912"/>
      <c r="C7" s="914"/>
      <c r="D7" s="308" t="s">
        <v>552</v>
      </c>
      <c r="E7" s="309" t="s">
        <v>684</v>
      </c>
      <c r="F7" s="916"/>
      <c r="G7" s="284"/>
      <c r="H7" s="918"/>
    </row>
    <row r="8" spans="2:8" ht="29.5" x14ac:dyDescent="0.6">
      <c r="B8" s="326">
        <v>140</v>
      </c>
      <c r="C8" s="327" t="s">
        <v>553</v>
      </c>
      <c r="D8" s="328"/>
      <c r="E8" s="328"/>
      <c r="F8" s="329" t="s">
        <v>687</v>
      </c>
      <c r="G8" s="280"/>
      <c r="H8" s="273" t="s">
        <v>554</v>
      </c>
    </row>
    <row r="9" spans="2:8" ht="14.75" x14ac:dyDescent="0.6">
      <c r="B9" s="326" t="s">
        <v>896</v>
      </c>
      <c r="C9" s="327" t="s">
        <v>897</v>
      </c>
      <c r="D9" s="328"/>
      <c r="E9" s="328"/>
      <c r="F9" s="329" t="s">
        <v>898</v>
      </c>
      <c r="G9" s="280"/>
      <c r="H9" s="273"/>
    </row>
    <row r="10" spans="2:8" ht="29.5" x14ac:dyDescent="0.6">
      <c r="B10" s="325">
        <v>108</v>
      </c>
      <c r="C10" s="322" t="s">
        <v>555</v>
      </c>
      <c r="D10" s="330"/>
      <c r="E10" s="330"/>
      <c r="F10" s="324" t="s">
        <v>686</v>
      </c>
      <c r="G10" s="281"/>
      <c r="H10" s="285" t="s">
        <v>557</v>
      </c>
    </row>
    <row r="11" spans="2:8" ht="14.75" x14ac:dyDescent="0.6">
      <c r="B11" s="300">
        <v>110</v>
      </c>
      <c r="C11" s="275" t="s">
        <v>284</v>
      </c>
      <c r="D11" s="272"/>
      <c r="E11" s="272"/>
      <c r="F11" s="299"/>
      <c r="G11" s="281"/>
      <c r="H11" s="285"/>
    </row>
    <row r="12" spans="2:8" ht="29.5" x14ac:dyDescent="0.6">
      <c r="B12" s="300">
        <v>105</v>
      </c>
      <c r="C12" s="275" t="s">
        <v>189</v>
      </c>
      <c r="D12" s="272"/>
      <c r="E12" s="272"/>
      <c r="F12" s="299"/>
      <c r="G12" s="282"/>
      <c r="H12" s="285"/>
    </row>
    <row r="13" spans="2:8" ht="29.5" x14ac:dyDescent="0.6">
      <c r="B13" s="300">
        <v>107</v>
      </c>
      <c r="C13" s="275" t="s">
        <v>275</v>
      </c>
      <c r="D13" s="272"/>
      <c r="E13" s="272"/>
      <c r="F13" s="299"/>
      <c r="G13" s="282"/>
      <c r="H13" s="285"/>
    </row>
    <row r="14" spans="2:8" ht="29.5" x14ac:dyDescent="0.6">
      <c r="B14" s="325">
        <v>141</v>
      </c>
      <c r="C14" s="322" t="s">
        <v>558</v>
      </c>
      <c r="D14" s="330"/>
      <c r="E14" s="330"/>
      <c r="F14" s="324" t="s">
        <v>699</v>
      </c>
      <c r="G14" s="280"/>
      <c r="H14" s="285" t="s">
        <v>559</v>
      </c>
    </row>
    <row r="15" spans="2:8" ht="44.25" x14ac:dyDescent="0.6">
      <c r="B15" s="325">
        <v>142</v>
      </c>
      <c r="C15" s="322" t="s">
        <v>560</v>
      </c>
      <c r="D15" s="330"/>
      <c r="E15" s="330"/>
      <c r="F15" s="324" t="s">
        <v>685</v>
      </c>
      <c r="G15" s="280"/>
      <c r="H15" s="285" t="s">
        <v>561</v>
      </c>
    </row>
    <row r="16" spans="2:8" ht="14.75" x14ac:dyDescent="0.6">
      <c r="B16" s="301" t="s">
        <v>562</v>
      </c>
      <c r="C16" s="275" t="s">
        <v>3</v>
      </c>
      <c r="D16" s="279"/>
      <c r="E16" s="297">
        <v>99</v>
      </c>
      <c r="F16" s="298" t="s">
        <v>556</v>
      </c>
      <c r="G16" s="280"/>
      <c r="H16" s="286"/>
    </row>
    <row r="17" spans="2:8" ht="14.75" x14ac:dyDescent="0.6">
      <c r="B17" s="315" t="s">
        <v>563</v>
      </c>
      <c r="C17" s="312" t="s">
        <v>6</v>
      </c>
      <c r="D17" s="313"/>
      <c r="E17" s="313"/>
      <c r="F17" s="314" t="s">
        <v>688</v>
      </c>
      <c r="G17" s="280"/>
      <c r="H17" s="287"/>
    </row>
    <row r="18" spans="2:8" ht="14.75" x14ac:dyDescent="0.75">
      <c r="B18" s="301" t="s">
        <v>564</v>
      </c>
      <c r="C18" s="275" t="s">
        <v>6</v>
      </c>
      <c r="D18" s="274"/>
      <c r="E18" s="297">
        <v>99</v>
      </c>
      <c r="F18" s="298" t="s">
        <v>556</v>
      </c>
      <c r="G18" s="280"/>
      <c r="H18" s="288"/>
    </row>
    <row r="19" spans="2:8" ht="29.5" x14ac:dyDescent="0.75">
      <c r="B19" s="300" t="s">
        <v>565</v>
      </c>
      <c r="C19" s="275" t="s">
        <v>566</v>
      </c>
      <c r="D19" s="274"/>
      <c r="E19" s="297">
        <v>99</v>
      </c>
      <c r="F19" s="298" t="s">
        <v>556</v>
      </c>
      <c r="G19" s="282"/>
      <c r="H19" s="285"/>
    </row>
    <row r="20" spans="2:8" ht="29.5" x14ac:dyDescent="0.6">
      <c r="B20" s="315" t="s">
        <v>567</v>
      </c>
      <c r="C20" s="312" t="s">
        <v>568</v>
      </c>
      <c r="D20" s="313"/>
      <c r="E20" s="313"/>
      <c r="F20" s="318" t="s">
        <v>704</v>
      </c>
      <c r="G20" s="280"/>
      <c r="H20" s="285"/>
    </row>
    <row r="21" spans="2:8" ht="14.75" x14ac:dyDescent="0.6">
      <c r="B21" s="303" t="s">
        <v>569</v>
      </c>
      <c r="C21" s="275" t="s">
        <v>568</v>
      </c>
      <c r="D21" s="279"/>
      <c r="E21" s="297">
        <v>99</v>
      </c>
      <c r="F21" s="298" t="s">
        <v>556</v>
      </c>
      <c r="G21" s="280"/>
      <c r="H21" s="288"/>
    </row>
    <row r="22" spans="2:8" ht="29.5" x14ac:dyDescent="0.6">
      <c r="B22" s="303" t="s">
        <v>570</v>
      </c>
      <c r="C22" s="275" t="s">
        <v>680</v>
      </c>
      <c r="D22" s="279"/>
      <c r="E22" s="297">
        <v>99</v>
      </c>
      <c r="F22" s="298" t="s">
        <v>681</v>
      </c>
      <c r="G22" s="280"/>
      <c r="H22" s="288"/>
    </row>
    <row r="23" spans="2:8" ht="14.75" x14ac:dyDescent="0.75">
      <c r="B23" s="301" t="s">
        <v>572</v>
      </c>
      <c r="C23" s="275" t="s">
        <v>571</v>
      </c>
      <c r="D23" s="274"/>
      <c r="E23" s="297">
        <v>99</v>
      </c>
      <c r="F23" s="298" t="s">
        <v>556</v>
      </c>
      <c r="G23" s="280"/>
      <c r="H23" s="285"/>
    </row>
    <row r="24" spans="2:8" ht="14.75" x14ac:dyDescent="0.75">
      <c r="B24" s="300" t="s">
        <v>573</v>
      </c>
      <c r="C24" s="275" t="s">
        <v>571</v>
      </c>
      <c r="D24" s="274"/>
      <c r="E24" s="297">
        <v>99</v>
      </c>
      <c r="F24" s="298" t="s">
        <v>556</v>
      </c>
      <c r="G24" s="282"/>
      <c r="H24" s="285"/>
    </row>
    <row r="25" spans="2:8" ht="44.25" x14ac:dyDescent="0.75">
      <c r="B25" s="300" t="s">
        <v>682</v>
      </c>
      <c r="C25" s="275" t="s">
        <v>574</v>
      </c>
      <c r="D25" s="274"/>
      <c r="E25" s="297">
        <v>99</v>
      </c>
      <c r="F25" s="298" t="s">
        <v>556</v>
      </c>
      <c r="G25" s="282"/>
      <c r="H25" s="285"/>
    </row>
    <row r="26" spans="2:8" ht="14.75" x14ac:dyDescent="0.6">
      <c r="B26" s="303" t="s">
        <v>702</v>
      </c>
      <c r="C26" s="275" t="s">
        <v>703</v>
      </c>
      <c r="D26" s="279"/>
      <c r="E26" s="297">
        <v>99</v>
      </c>
      <c r="F26" s="298" t="s">
        <v>556</v>
      </c>
      <c r="G26" s="280"/>
      <c r="H26" s="288"/>
    </row>
    <row r="27" spans="2:8" ht="29.5" x14ac:dyDescent="0.75">
      <c r="B27" s="319" t="s">
        <v>575</v>
      </c>
      <c r="C27" s="312" t="s">
        <v>576</v>
      </c>
      <c r="D27" s="320"/>
      <c r="E27" s="317">
        <v>99</v>
      </c>
      <c r="F27" s="314" t="s">
        <v>556</v>
      </c>
      <c r="G27" s="280"/>
      <c r="H27" s="289"/>
    </row>
    <row r="28" spans="2:8" ht="14.75" x14ac:dyDescent="0.6">
      <c r="B28" s="319" t="s">
        <v>577</v>
      </c>
      <c r="C28" s="312" t="s">
        <v>8</v>
      </c>
      <c r="D28" s="313"/>
      <c r="E28" s="313"/>
      <c r="F28" s="318" t="s">
        <v>783</v>
      </c>
      <c r="G28" s="280"/>
      <c r="H28" s="290"/>
    </row>
    <row r="29" spans="2:8" ht="14.75" x14ac:dyDescent="0.6">
      <c r="B29" s="301" t="s">
        <v>689</v>
      </c>
      <c r="C29" s="275" t="s">
        <v>8</v>
      </c>
      <c r="D29" s="279"/>
      <c r="E29" s="297">
        <v>99</v>
      </c>
      <c r="F29" s="298" t="s">
        <v>556</v>
      </c>
      <c r="G29" s="280"/>
      <c r="H29" s="290"/>
    </row>
    <row r="30" spans="2:8" ht="29.5" x14ac:dyDescent="0.6">
      <c r="B30" s="301" t="s">
        <v>690</v>
      </c>
      <c r="C30" s="275" t="s">
        <v>691</v>
      </c>
      <c r="D30" s="279"/>
      <c r="E30" s="297">
        <v>99</v>
      </c>
      <c r="F30" s="298" t="s">
        <v>556</v>
      </c>
      <c r="G30" s="280"/>
      <c r="H30" s="290"/>
    </row>
    <row r="31" spans="2:8" ht="29.5" x14ac:dyDescent="0.6">
      <c r="B31" s="301" t="s">
        <v>784</v>
      </c>
      <c r="C31" s="275" t="s">
        <v>785</v>
      </c>
      <c r="D31" s="279"/>
      <c r="E31" s="297">
        <v>99</v>
      </c>
      <c r="F31" s="298" t="s">
        <v>556</v>
      </c>
      <c r="G31" s="280"/>
      <c r="H31" s="290"/>
    </row>
    <row r="32" spans="2:8" ht="29.5" x14ac:dyDescent="0.6">
      <c r="B32" s="315" t="s">
        <v>578</v>
      </c>
      <c r="C32" s="312" t="s">
        <v>9</v>
      </c>
      <c r="D32" s="313"/>
      <c r="E32" s="313"/>
      <c r="F32" s="314" t="s">
        <v>1363</v>
      </c>
      <c r="G32" s="280"/>
      <c r="H32" s="291"/>
    </row>
    <row r="33" spans="2:8" ht="14.75" x14ac:dyDescent="0.75">
      <c r="B33" s="300" t="s">
        <v>579</v>
      </c>
      <c r="C33" s="275" t="s">
        <v>9</v>
      </c>
      <c r="D33" s="274"/>
      <c r="E33" s="297">
        <v>99</v>
      </c>
      <c r="F33" s="298" t="s">
        <v>556</v>
      </c>
      <c r="G33" s="280"/>
      <c r="H33" s="285"/>
    </row>
    <row r="34" spans="2:8" ht="14.75" x14ac:dyDescent="0.75">
      <c r="B34" s="300" t="s">
        <v>580</v>
      </c>
      <c r="C34" s="275" t="s">
        <v>581</v>
      </c>
      <c r="D34" s="274"/>
      <c r="E34" s="297">
        <v>99</v>
      </c>
      <c r="F34" s="298" t="s">
        <v>556</v>
      </c>
      <c r="G34" s="282"/>
      <c r="H34" s="285"/>
    </row>
    <row r="35" spans="2:8" ht="29.5" x14ac:dyDescent="0.75">
      <c r="B35" s="300" t="s">
        <v>582</v>
      </c>
      <c r="C35" s="275" t="s">
        <v>583</v>
      </c>
      <c r="D35" s="274"/>
      <c r="E35" s="297">
        <v>99</v>
      </c>
      <c r="F35" s="298" t="s">
        <v>556</v>
      </c>
      <c r="G35" s="282"/>
      <c r="H35" s="285"/>
    </row>
    <row r="36" spans="2:8" ht="44.25" x14ac:dyDescent="0.75">
      <c r="B36" s="646" t="s">
        <v>1353</v>
      </c>
      <c r="C36" s="647" t="s">
        <v>1362</v>
      </c>
      <c r="D36" s="274"/>
      <c r="E36" s="297">
        <v>99</v>
      </c>
      <c r="F36" s="298" t="s">
        <v>556</v>
      </c>
      <c r="G36" s="282"/>
      <c r="H36" s="285"/>
    </row>
    <row r="37" spans="2:8" ht="14.75" x14ac:dyDescent="0.6">
      <c r="B37" s="311" t="s">
        <v>584</v>
      </c>
      <c r="C37" s="312" t="s">
        <v>585</v>
      </c>
      <c r="D37" s="313"/>
      <c r="E37" s="313"/>
      <c r="F37" s="314" t="s">
        <v>701</v>
      </c>
      <c r="G37" s="282"/>
      <c r="H37" s="285"/>
    </row>
    <row r="38" spans="2:8" ht="14.75" x14ac:dyDescent="0.75">
      <c r="B38" s="300" t="s">
        <v>586</v>
      </c>
      <c r="C38" s="275" t="s">
        <v>10</v>
      </c>
      <c r="D38" s="274"/>
      <c r="E38" s="297">
        <v>99</v>
      </c>
      <c r="F38" s="298" t="s">
        <v>556</v>
      </c>
      <c r="G38" s="280"/>
      <c r="H38" s="285"/>
    </row>
    <row r="39" spans="2:8" ht="29.5" x14ac:dyDescent="0.75">
      <c r="B39" s="300" t="s">
        <v>587</v>
      </c>
      <c r="C39" s="275" t="s">
        <v>588</v>
      </c>
      <c r="D39" s="274"/>
      <c r="E39" s="297">
        <v>99</v>
      </c>
      <c r="F39" s="298" t="s">
        <v>556</v>
      </c>
      <c r="G39" s="282"/>
      <c r="H39" s="285"/>
    </row>
    <row r="40" spans="2:8" ht="14.75" x14ac:dyDescent="0.75">
      <c r="B40" s="319" t="s">
        <v>589</v>
      </c>
      <c r="C40" s="312" t="s">
        <v>590</v>
      </c>
      <c r="D40" s="320"/>
      <c r="E40" s="297">
        <v>99</v>
      </c>
      <c r="F40" s="314" t="s">
        <v>556</v>
      </c>
      <c r="G40" s="280"/>
      <c r="H40" s="289"/>
    </row>
    <row r="41" spans="2:8" ht="14.75" x14ac:dyDescent="0.75">
      <c r="B41" s="311" t="s">
        <v>591</v>
      </c>
      <c r="C41" s="312" t="s">
        <v>13</v>
      </c>
      <c r="D41" s="320"/>
      <c r="E41" s="297">
        <v>99</v>
      </c>
      <c r="F41" s="314" t="s">
        <v>556</v>
      </c>
      <c r="G41" s="280"/>
      <c r="H41" s="285"/>
    </row>
    <row r="42" spans="2:8" ht="14.75" x14ac:dyDescent="0.75">
      <c r="B42" s="319" t="s">
        <v>592</v>
      </c>
      <c r="C42" s="312" t="s">
        <v>593</v>
      </c>
      <c r="D42" s="320"/>
      <c r="E42" s="297">
        <v>99</v>
      </c>
      <c r="F42" s="314" t="s">
        <v>556</v>
      </c>
      <c r="G42" s="280"/>
      <c r="H42" s="289"/>
    </row>
    <row r="43" spans="2:8" ht="44.25" x14ac:dyDescent="0.75">
      <c r="B43" s="311" t="s">
        <v>594</v>
      </c>
      <c r="C43" s="312" t="s">
        <v>595</v>
      </c>
      <c r="D43" s="320"/>
      <c r="E43" s="297">
        <v>99</v>
      </c>
      <c r="F43" s="314" t="s">
        <v>556</v>
      </c>
      <c r="G43" s="280"/>
      <c r="H43" s="292"/>
    </row>
    <row r="44" spans="2:8" ht="29.5" x14ac:dyDescent="0.75">
      <c r="B44" s="321">
        <v>143</v>
      </c>
      <c r="C44" s="322" t="s">
        <v>596</v>
      </c>
      <c r="D44" s="323"/>
      <c r="E44" s="297">
        <v>99</v>
      </c>
      <c r="F44" s="324" t="s">
        <v>556</v>
      </c>
      <c r="G44" s="282"/>
      <c r="H44" s="288" t="s">
        <v>597</v>
      </c>
    </row>
    <row r="45" spans="2:8" ht="29.5" x14ac:dyDescent="0.75">
      <c r="B45" s="325">
        <v>144</v>
      </c>
      <c r="C45" s="322" t="s">
        <v>598</v>
      </c>
      <c r="D45" s="331"/>
      <c r="E45" s="331"/>
      <c r="F45" s="324" t="s">
        <v>692</v>
      </c>
      <c r="G45" s="280"/>
      <c r="H45" s="285" t="s">
        <v>599</v>
      </c>
    </row>
    <row r="46" spans="2:8" ht="29.5" x14ac:dyDescent="0.75">
      <c r="B46" s="311" t="s">
        <v>600</v>
      </c>
      <c r="C46" s="312" t="s">
        <v>601</v>
      </c>
      <c r="D46" s="331"/>
      <c r="E46" s="331"/>
      <c r="F46" s="314" t="s">
        <v>706</v>
      </c>
      <c r="G46" s="280"/>
      <c r="H46" s="285" t="s">
        <v>602</v>
      </c>
    </row>
    <row r="47" spans="2:8" ht="29.5" x14ac:dyDescent="0.75">
      <c r="B47" s="301" t="s">
        <v>603</v>
      </c>
      <c r="C47" s="275" t="s">
        <v>709</v>
      </c>
      <c r="D47" s="274"/>
      <c r="E47" s="297">
        <v>99</v>
      </c>
      <c r="F47" s="298" t="s">
        <v>556</v>
      </c>
      <c r="G47" s="280"/>
      <c r="H47" s="288"/>
    </row>
    <row r="48" spans="2:8" ht="29.5" x14ac:dyDescent="0.75">
      <c r="B48" s="302" t="s">
        <v>604</v>
      </c>
      <c r="C48" s="275" t="s">
        <v>710</v>
      </c>
      <c r="D48" s="274"/>
      <c r="E48" s="297">
        <v>99</v>
      </c>
      <c r="F48" s="298" t="s">
        <v>556</v>
      </c>
      <c r="G48" s="280"/>
      <c r="H48" s="285"/>
    </row>
    <row r="49" spans="2:8" ht="29.5" x14ac:dyDescent="0.75">
      <c r="B49" s="300" t="s">
        <v>605</v>
      </c>
      <c r="C49" s="275" t="s">
        <v>711</v>
      </c>
      <c r="D49" s="274"/>
      <c r="E49" s="297">
        <v>99</v>
      </c>
      <c r="F49" s="298" t="s">
        <v>556</v>
      </c>
      <c r="G49" s="282"/>
      <c r="H49" s="285"/>
    </row>
    <row r="50" spans="2:8" ht="14.75" x14ac:dyDescent="0.75">
      <c r="B50" s="300" t="s">
        <v>707</v>
      </c>
      <c r="C50" s="275" t="s">
        <v>708</v>
      </c>
      <c r="D50" s="274"/>
      <c r="E50" s="297">
        <v>99</v>
      </c>
      <c r="F50" s="298" t="s">
        <v>556</v>
      </c>
      <c r="G50" s="282"/>
      <c r="H50" s="285"/>
    </row>
    <row r="51" spans="2:8" ht="29.5" x14ac:dyDescent="0.75">
      <c r="B51" s="315" t="s">
        <v>606</v>
      </c>
      <c r="C51" s="312" t="s">
        <v>607</v>
      </c>
      <c r="D51" s="331"/>
      <c r="E51" s="331"/>
      <c r="F51" s="314" t="s">
        <v>716</v>
      </c>
      <c r="G51" s="280"/>
      <c r="H51" s="285" t="s">
        <v>608</v>
      </c>
    </row>
    <row r="52" spans="2:8" ht="29.5" x14ac:dyDescent="0.6">
      <c r="B52" s="301" t="s">
        <v>609</v>
      </c>
      <c r="C52" s="275" t="s">
        <v>712</v>
      </c>
      <c r="D52" s="279"/>
      <c r="E52" s="297"/>
      <c r="F52" s="298" t="s">
        <v>610</v>
      </c>
      <c r="G52" s="280"/>
      <c r="H52" s="288"/>
    </row>
    <row r="53" spans="2:8" ht="29.5" x14ac:dyDescent="0.75">
      <c r="B53" s="301" t="s">
        <v>611</v>
      </c>
      <c r="C53" s="275" t="s">
        <v>713</v>
      </c>
      <c r="D53" s="274"/>
      <c r="E53" s="297"/>
      <c r="F53" s="298" t="s">
        <v>610</v>
      </c>
      <c r="G53" s="280"/>
      <c r="H53" s="288"/>
    </row>
    <row r="54" spans="2:8" ht="29.5" x14ac:dyDescent="0.75">
      <c r="B54" s="300" t="s">
        <v>612</v>
      </c>
      <c r="C54" s="275" t="s">
        <v>714</v>
      </c>
      <c r="D54" s="274"/>
      <c r="E54" s="297">
        <v>99</v>
      </c>
      <c r="F54" s="298" t="s">
        <v>556</v>
      </c>
      <c r="G54" s="282"/>
      <c r="H54" s="285"/>
    </row>
    <row r="55" spans="2:8" ht="29.5" x14ac:dyDescent="0.75">
      <c r="B55" s="311" t="s">
        <v>613</v>
      </c>
      <c r="C55" s="312" t="s">
        <v>715</v>
      </c>
      <c r="D55" s="274"/>
      <c r="E55" s="297">
        <v>99</v>
      </c>
      <c r="F55" s="314" t="s">
        <v>556</v>
      </c>
      <c r="G55" s="282"/>
      <c r="H55" s="285" t="s">
        <v>614</v>
      </c>
    </row>
    <row r="56" spans="2:8" ht="44.25" x14ac:dyDescent="0.75">
      <c r="B56" s="315" t="s">
        <v>615</v>
      </c>
      <c r="C56" s="312" t="s">
        <v>616</v>
      </c>
      <c r="D56" s="331"/>
      <c r="E56" s="331"/>
      <c r="F56" s="314" t="s">
        <v>912</v>
      </c>
      <c r="G56" s="280"/>
      <c r="H56" s="285" t="s">
        <v>617</v>
      </c>
    </row>
    <row r="57" spans="2:8" ht="44.25" x14ac:dyDescent="0.75">
      <c r="B57" s="302" t="s">
        <v>618</v>
      </c>
      <c r="C57" s="275" t="s">
        <v>903</v>
      </c>
      <c r="D57" s="276"/>
      <c r="E57" s="297">
        <v>99</v>
      </c>
      <c r="F57" s="298" t="s">
        <v>556</v>
      </c>
      <c r="G57" s="283"/>
      <c r="H57" s="288"/>
    </row>
    <row r="58" spans="2:8" ht="44.25" x14ac:dyDescent="0.75">
      <c r="B58" s="302" t="s">
        <v>619</v>
      </c>
      <c r="C58" s="275" t="s">
        <v>904</v>
      </c>
      <c r="D58" s="274"/>
      <c r="E58" s="297"/>
      <c r="F58" s="298" t="s">
        <v>610</v>
      </c>
      <c r="G58" s="283"/>
      <c r="H58" s="285"/>
    </row>
    <row r="59" spans="2:8" ht="44.25" x14ac:dyDescent="0.75">
      <c r="B59" s="300" t="s">
        <v>620</v>
      </c>
      <c r="C59" s="275" t="s">
        <v>905</v>
      </c>
      <c r="D59" s="274"/>
      <c r="E59" s="297">
        <v>99</v>
      </c>
      <c r="F59" s="298" t="s">
        <v>556</v>
      </c>
      <c r="G59" s="283"/>
      <c r="H59" s="285"/>
    </row>
    <row r="60" spans="2:8" ht="44.25" x14ac:dyDescent="0.75">
      <c r="B60" s="302" t="s">
        <v>621</v>
      </c>
      <c r="C60" s="275" t="s">
        <v>906</v>
      </c>
      <c r="D60" s="276"/>
      <c r="E60" s="297"/>
      <c r="F60" s="298" t="s">
        <v>610</v>
      </c>
      <c r="G60" s="283"/>
      <c r="H60" s="285"/>
    </row>
    <row r="61" spans="2:8" ht="29.5" x14ac:dyDescent="0.75">
      <c r="B61" s="300" t="s">
        <v>622</v>
      </c>
      <c r="C61" s="275" t="s">
        <v>623</v>
      </c>
      <c r="D61" s="274"/>
      <c r="E61" s="297">
        <v>99</v>
      </c>
      <c r="F61" s="298" t="s">
        <v>556</v>
      </c>
      <c r="G61" s="282"/>
      <c r="H61" s="285"/>
    </row>
    <row r="62" spans="2:8" ht="44.25" x14ac:dyDescent="0.75">
      <c r="B62" s="300" t="s">
        <v>907</v>
      </c>
      <c r="C62" s="275" t="s">
        <v>909</v>
      </c>
      <c r="D62" s="274"/>
      <c r="E62" s="297">
        <v>99</v>
      </c>
      <c r="F62" s="298" t="s">
        <v>556</v>
      </c>
      <c r="G62" s="282"/>
      <c r="H62" s="285"/>
    </row>
    <row r="63" spans="2:8" ht="44.25" x14ac:dyDescent="0.75">
      <c r="B63" s="300" t="s">
        <v>908</v>
      </c>
      <c r="C63" s="275" t="s">
        <v>910</v>
      </c>
      <c r="D63" s="274"/>
      <c r="E63" s="297"/>
      <c r="F63" s="298" t="s">
        <v>610</v>
      </c>
      <c r="G63" s="282"/>
      <c r="H63" s="285"/>
    </row>
    <row r="64" spans="2:8" ht="29.5" x14ac:dyDescent="0.75">
      <c r="B64" s="311" t="s">
        <v>624</v>
      </c>
      <c r="C64" s="312" t="s">
        <v>625</v>
      </c>
      <c r="D64" s="320"/>
      <c r="E64" s="317">
        <v>99</v>
      </c>
      <c r="F64" s="314" t="s">
        <v>556</v>
      </c>
      <c r="G64" s="280"/>
      <c r="H64" s="285" t="s">
        <v>626</v>
      </c>
    </row>
    <row r="65" spans="2:8" ht="29.5" x14ac:dyDescent="0.75">
      <c r="B65" s="332" t="s">
        <v>627</v>
      </c>
      <c r="C65" s="312" t="s">
        <v>628</v>
      </c>
      <c r="D65" s="320"/>
      <c r="E65" s="317">
        <v>99</v>
      </c>
      <c r="F65" s="314"/>
      <c r="G65" s="282"/>
      <c r="H65" s="288" t="s">
        <v>629</v>
      </c>
    </row>
    <row r="66" spans="2:8" ht="29.5" x14ac:dyDescent="0.75">
      <c r="B66" s="334">
        <v>145</v>
      </c>
      <c r="C66" s="322" t="s">
        <v>630</v>
      </c>
      <c r="D66" s="331"/>
      <c r="E66" s="331"/>
      <c r="F66" s="324" t="s">
        <v>693</v>
      </c>
      <c r="G66" s="283"/>
      <c r="H66" s="285" t="s">
        <v>631</v>
      </c>
    </row>
    <row r="67" spans="2:8" ht="29.5" x14ac:dyDescent="0.75">
      <c r="B67" s="333" t="s">
        <v>632</v>
      </c>
      <c r="C67" s="312" t="s">
        <v>633</v>
      </c>
      <c r="D67" s="331"/>
      <c r="E67" s="331"/>
      <c r="F67" s="314" t="s">
        <v>694</v>
      </c>
      <c r="G67" s="283"/>
      <c r="H67" s="285" t="s">
        <v>634</v>
      </c>
    </row>
    <row r="68" spans="2:8" ht="14.75" x14ac:dyDescent="0.75">
      <c r="B68" s="304" t="s">
        <v>635</v>
      </c>
      <c r="C68" s="275" t="s">
        <v>636</v>
      </c>
      <c r="D68" s="274"/>
      <c r="E68" s="297">
        <v>99</v>
      </c>
      <c r="F68" s="298" t="s">
        <v>556</v>
      </c>
      <c r="G68" s="283"/>
      <c r="H68" s="288"/>
    </row>
    <row r="69" spans="2:8" ht="14.75" x14ac:dyDescent="0.75">
      <c r="B69" s="305" t="s">
        <v>637</v>
      </c>
      <c r="C69" s="275" t="s">
        <v>638</v>
      </c>
      <c r="D69" s="276"/>
      <c r="E69" s="297">
        <v>99</v>
      </c>
      <c r="F69" s="298" t="s">
        <v>556</v>
      </c>
      <c r="G69" s="283"/>
      <c r="H69" s="289"/>
    </row>
    <row r="70" spans="2:8" ht="29.5" x14ac:dyDescent="0.75">
      <c r="B70" s="333" t="s">
        <v>639</v>
      </c>
      <c r="C70" s="312" t="s">
        <v>640</v>
      </c>
      <c r="D70" s="331"/>
      <c r="E70" s="336"/>
      <c r="F70" s="314" t="s">
        <v>695</v>
      </c>
      <c r="G70" s="283"/>
      <c r="H70" s="285" t="s">
        <v>641</v>
      </c>
    </row>
    <row r="71" spans="2:8" ht="14.75" x14ac:dyDescent="0.75">
      <c r="B71" s="302" t="s">
        <v>642</v>
      </c>
      <c r="C71" s="275" t="s">
        <v>643</v>
      </c>
      <c r="D71" s="276"/>
      <c r="E71" s="297">
        <v>99</v>
      </c>
      <c r="F71" s="298" t="s">
        <v>556</v>
      </c>
      <c r="G71" s="283"/>
      <c r="H71" s="285"/>
    </row>
    <row r="72" spans="2:8" ht="14.75" x14ac:dyDescent="0.75">
      <c r="B72" s="302" t="s">
        <v>644</v>
      </c>
      <c r="C72" s="275" t="s">
        <v>645</v>
      </c>
      <c r="D72" s="276"/>
      <c r="E72" s="297">
        <v>99</v>
      </c>
      <c r="F72" s="298" t="s">
        <v>556</v>
      </c>
      <c r="G72" s="283"/>
      <c r="H72" s="285"/>
    </row>
    <row r="73" spans="2:8" ht="29.5" x14ac:dyDescent="0.75">
      <c r="B73" s="333" t="s">
        <v>646</v>
      </c>
      <c r="C73" s="312" t="s">
        <v>647</v>
      </c>
      <c r="D73" s="331"/>
      <c r="E73" s="336"/>
      <c r="F73" s="314" t="s">
        <v>742</v>
      </c>
      <c r="G73" s="283"/>
      <c r="H73" s="285" t="s">
        <v>648</v>
      </c>
    </row>
    <row r="74" spans="2:8" ht="29.5" x14ac:dyDescent="0.75">
      <c r="B74" s="305" t="s">
        <v>649</v>
      </c>
      <c r="C74" s="275" t="s">
        <v>650</v>
      </c>
      <c r="D74" s="276"/>
      <c r="E74" s="297">
        <v>99</v>
      </c>
      <c r="F74" s="298" t="s">
        <v>556</v>
      </c>
      <c r="G74" s="283"/>
      <c r="H74" s="285"/>
    </row>
    <row r="75" spans="2:8" ht="29.5" x14ac:dyDescent="0.75">
      <c r="B75" s="305" t="s">
        <v>651</v>
      </c>
      <c r="C75" s="275" t="s">
        <v>652</v>
      </c>
      <c r="D75" s="276"/>
      <c r="E75" s="297">
        <v>99</v>
      </c>
      <c r="F75" s="298" t="s">
        <v>556</v>
      </c>
      <c r="G75" s="283"/>
      <c r="H75" s="285"/>
    </row>
    <row r="76" spans="2:8" ht="29.5" x14ac:dyDescent="0.75">
      <c r="B76" s="305" t="s">
        <v>653</v>
      </c>
      <c r="C76" s="275" t="s">
        <v>654</v>
      </c>
      <c r="D76" s="276"/>
      <c r="E76" s="297">
        <v>99</v>
      </c>
      <c r="F76" s="298" t="s">
        <v>556</v>
      </c>
      <c r="G76" s="283"/>
      <c r="H76" s="285"/>
    </row>
    <row r="77" spans="2:8" ht="29.5" x14ac:dyDescent="0.75">
      <c r="B77" s="305" t="s">
        <v>655</v>
      </c>
      <c r="C77" s="275" t="s">
        <v>656</v>
      </c>
      <c r="D77" s="276"/>
      <c r="E77" s="297">
        <v>99</v>
      </c>
      <c r="F77" s="298" t="s">
        <v>556</v>
      </c>
      <c r="G77" s="283"/>
      <c r="H77" s="285"/>
    </row>
    <row r="78" spans="2:8" ht="29.5" x14ac:dyDescent="0.75">
      <c r="B78" s="305" t="s">
        <v>755</v>
      </c>
      <c r="C78" s="275" t="s">
        <v>743</v>
      </c>
      <c r="D78" s="276"/>
      <c r="E78" s="297">
        <v>99</v>
      </c>
      <c r="F78" s="298" t="s">
        <v>556</v>
      </c>
      <c r="G78" s="283"/>
      <c r="H78" s="285"/>
    </row>
    <row r="79" spans="2:8" ht="29.5" x14ac:dyDescent="0.75">
      <c r="B79" s="305" t="s">
        <v>1205</v>
      </c>
      <c r="C79" s="275" t="s">
        <v>1204</v>
      </c>
      <c r="D79" s="276"/>
      <c r="E79" s="297">
        <v>99</v>
      </c>
      <c r="F79" s="298" t="s">
        <v>556</v>
      </c>
      <c r="G79" s="283"/>
      <c r="H79" s="285" t="s">
        <v>1206</v>
      </c>
    </row>
    <row r="80" spans="2:8" ht="29.5" x14ac:dyDescent="0.75">
      <c r="B80" s="333" t="s">
        <v>657</v>
      </c>
      <c r="C80" s="312" t="s">
        <v>658</v>
      </c>
      <c r="D80" s="316"/>
      <c r="E80" s="317">
        <v>99</v>
      </c>
      <c r="F80" s="337" t="s">
        <v>556</v>
      </c>
      <c r="G80" s="283"/>
      <c r="H80" s="285" t="s">
        <v>659</v>
      </c>
    </row>
    <row r="81" spans="2:8" ht="29.5" x14ac:dyDescent="0.75">
      <c r="B81" s="334">
        <v>146</v>
      </c>
      <c r="C81" s="322" t="s">
        <v>696</v>
      </c>
      <c r="D81" s="335"/>
      <c r="E81" s="335"/>
      <c r="F81" s="324" t="s">
        <v>697</v>
      </c>
      <c r="G81" s="283"/>
      <c r="H81" s="285" t="s">
        <v>660</v>
      </c>
    </row>
    <row r="82" spans="2:8" ht="29.5" x14ac:dyDescent="0.75">
      <c r="B82" s="333" t="s">
        <v>661</v>
      </c>
      <c r="C82" s="312" t="s">
        <v>662</v>
      </c>
      <c r="D82" s="338"/>
      <c r="E82" s="338"/>
      <c r="F82" s="314" t="s">
        <v>700</v>
      </c>
      <c r="G82" s="283"/>
      <c r="H82" s="285" t="s">
        <v>663</v>
      </c>
    </row>
    <row r="83" spans="2:8" ht="14.75" x14ac:dyDescent="0.75">
      <c r="B83" s="302" t="s">
        <v>664</v>
      </c>
      <c r="C83" s="275" t="s">
        <v>665</v>
      </c>
      <c r="D83" s="276"/>
      <c r="E83" s="297">
        <v>99</v>
      </c>
      <c r="F83" s="298" t="s">
        <v>556</v>
      </c>
      <c r="G83" s="280"/>
      <c r="H83" s="289"/>
    </row>
    <row r="84" spans="2:8" ht="14.75" x14ac:dyDescent="0.75">
      <c r="B84" s="302" t="s">
        <v>666</v>
      </c>
      <c r="C84" s="275" t="s">
        <v>667</v>
      </c>
      <c r="D84" s="276"/>
      <c r="E84" s="297">
        <v>99</v>
      </c>
      <c r="F84" s="298" t="s">
        <v>556</v>
      </c>
      <c r="G84" s="280"/>
      <c r="H84" s="285"/>
    </row>
    <row r="85" spans="2:8" ht="14.75" x14ac:dyDescent="0.75">
      <c r="B85" s="306" t="s">
        <v>668</v>
      </c>
      <c r="C85" s="275" t="s">
        <v>669</v>
      </c>
      <c r="D85" s="278"/>
      <c r="E85" s="297">
        <v>99</v>
      </c>
      <c r="F85" s="310" t="s">
        <v>556</v>
      </c>
      <c r="G85" s="280"/>
      <c r="H85" s="293"/>
    </row>
    <row r="86" spans="2:8" ht="29.5" x14ac:dyDescent="0.7">
      <c r="B86" s="302" t="s">
        <v>670</v>
      </c>
      <c r="C86" s="275" t="s">
        <v>671</v>
      </c>
      <c r="D86" s="277"/>
      <c r="E86" s="297">
        <v>99</v>
      </c>
      <c r="F86" s="298" t="s">
        <v>556</v>
      </c>
      <c r="G86" s="282"/>
      <c r="H86" s="285"/>
    </row>
    <row r="87" spans="2:8" ht="29.5" x14ac:dyDescent="0.75">
      <c r="B87" s="311" t="s">
        <v>672</v>
      </c>
      <c r="C87" s="312" t="s">
        <v>673</v>
      </c>
      <c r="D87" s="338"/>
      <c r="E87" s="338"/>
      <c r="F87" s="314" t="s">
        <v>698</v>
      </c>
      <c r="G87" s="280"/>
      <c r="H87" s="285" t="s">
        <v>674</v>
      </c>
    </row>
    <row r="88" spans="2:8" ht="14.75" x14ac:dyDescent="0.75">
      <c r="B88" s="301" t="s">
        <v>675</v>
      </c>
      <c r="C88" s="275" t="s">
        <v>665</v>
      </c>
      <c r="D88" s="274"/>
      <c r="E88" s="274"/>
      <c r="F88" s="298" t="s">
        <v>705</v>
      </c>
      <c r="G88" s="280"/>
      <c r="H88" s="288"/>
    </row>
    <row r="89" spans="2:8" ht="14.75" x14ac:dyDescent="0.75">
      <c r="B89" s="301" t="s">
        <v>676</v>
      </c>
      <c r="C89" s="275" t="s">
        <v>667</v>
      </c>
      <c r="D89" s="274"/>
      <c r="E89" s="274"/>
      <c r="F89" s="298" t="s">
        <v>705</v>
      </c>
      <c r="G89" s="280"/>
      <c r="H89" s="285"/>
    </row>
    <row r="90" spans="2:8" ht="15.5" thickBot="1" x14ac:dyDescent="0.9">
      <c r="B90" s="306" t="s">
        <v>677</v>
      </c>
      <c r="C90" s="488" t="s">
        <v>669</v>
      </c>
      <c r="D90" s="278"/>
      <c r="E90" s="278"/>
      <c r="F90" s="310" t="s">
        <v>705</v>
      </c>
      <c r="G90" s="280"/>
      <c r="H90" s="293"/>
    </row>
    <row r="91" spans="2:8" ht="30.25" thickBot="1" x14ac:dyDescent="0.9">
      <c r="B91" s="489">
        <v>149</v>
      </c>
      <c r="C91" s="490" t="s">
        <v>899</v>
      </c>
      <c r="D91" s="491"/>
      <c r="E91" s="491"/>
      <c r="F91" s="492" t="s">
        <v>900</v>
      </c>
      <c r="G91" s="493"/>
      <c r="H91" s="494" t="s">
        <v>901</v>
      </c>
    </row>
  </sheetData>
  <mergeCells count="4">
    <mergeCell ref="B6:B7"/>
    <mergeCell ref="C6:C7"/>
    <mergeCell ref="F6:F7"/>
    <mergeCell ref="H6:H7"/>
  </mergeCells>
  <pageMargins left="0.511811024" right="0.511811024" top="0.78740157499999996" bottom="0.78740157499999996" header="0.31496062000000002" footer="0.31496062000000002"/>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3:D16"/>
  <sheetViews>
    <sheetView showGridLines="0" workbookViewId="0"/>
  </sheetViews>
  <sheetFormatPr defaultRowHeight="13" x14ac:dyDescent="0.6"/>
  <cols>
    <col min="2" max="2" width="14.40625" customWidth="1"/>
    <col min="3" max="3" width="89.86328125" customWidth="1"/>
    <col min="4" max="4" width="21.54296875" customWidth="1"/>
  </cols>
  <sheetData>
    <row r="3" spans="2:4" ht="16" x14ac:dyDescent="0.6">
      <c r="B3" s="919" t="s">
        <v>756</v>
      </c>
      <c r="C3" s="919"/>
      <c r="D3" s="919"/>
    </row>
    <row r="4" spans="2:4" ht="16" x14ac:dyDescent="0.6">
      <c r="B4" s="919" t="s">
        <v>757</v>
      </c>
      <c r="C4" s="919"/>
      <c r="D4" s="919"/>
    </row>
    <row r="5" spans="2:4" ht="13.75" thickBot="1" x14ac:dyDescent="0.75">
      <c r="B5" s="347"/>
      <c r="C5" s="347"/>
      <c r="D5" s="347"/>
    </row>
    <row r="6" spans="2:4" ht="16.75" thickBot="1" x14ac:dyDescent="0.75">
      <c r="B6" s="348" t="s">
        <v>0</v>
      </c>
      <c r="C6" s="349" t="s">
        <v>40</v>
      </c>
      <c r="D6" s="349" t="s">
        <v>231</v>
      </c>
    </row>
    <row r="7" spans="2:4" ht="16" x14ac:dyDescent="0.6">
      <c r="B7" s="356">
        <v>180</v>
      </c>
      <c r="C7" s="357" t="s">
        <v>758</v>
      </c>
      <c r="D7" s="368" t="s">
        <v>788</v>
      </c>
    </row>
    <row r="8" spans="2:4" ht="16" x14ac:dyDescent="0.6">
      <c r="B8" s="361" t="s">
        <v>759</v>
      </c>
      <c r="C8" s="360" t="s">
        <v>760</v>
      </c>
      <c r="D8" s="369" t="s">
        <v>789</v>
      </c>
    </row>
    <row r="9" spans="2:4" ht="16" x14ac:dyDescent="0.6">
      <c r="B9" s="359" t="s">
        <v>761</v>
      </c>
      <c r="C9" s="358" t="s">
        <v>762</v>
      </c>
      <c r="D9" s="370"/>
    </row>
    <row r="10" spans="2:4" ht="16" x14ac:dyDescent="0.6">
      <c r="B10" s="352" t="s">
        <v>763</v>
      </c>
      <c r="C10" s="353" t="s">
        <v>764</v>
      </c>
      <c r="D10" s="371"/>
    </row>
    <row r="11" spans="2:4" ht="16.75" thickBot="1" x14ac:dyDescent="0.75">
      <c r="B11" s="354" t="s">
        <v>765</v>
      </c>
      <c r="C11" s="355" t="s">
        <v>766</v>
      </c>
      <c r="D11" s="372"/>
    </row>
    <row r="12" spans="2:4" ht="16" x14ac:dyDescent="0.6">
      <c r="B12" s="356">
        <v>181</v>
      </c>
      <c r="C12" s="357" t="s">
        <v>767</v>
      </c>
      <c r="D12" s="368" t="s">
        <v>790</v>
      </c>
    </row>
    <row r="13" spans="2:4" ht="16" x14ac:dyDescent="0.6">
      <c r="B13" s="362" t="s">
        <v>768</v>
      </c>
      <c r="C13" s="363" t="s">
        <v>769</v>
      </c>
      <c r="D13" s="373"/>
    </row>
    <row r="14" spans="2:4" ht="16" x14ac:dyDescent="0.6">
      <c r="B14" s="350" t="s">
        <v>770</v>
      </c>
      <c r="C14" s="351" t="s">
        <v>771</v>
      </c>
      <c r="D14" s="374"/>
    </row>
    <row r="15" spans="2:4" ht="16.75" thickBot="1" x14ac:dyDescent="0.75">
      <c r="B15" s="364" t="s">
        <v>772</v>
      </c>
      <c r="C15" s="365" t="s">
        <v>773</v>
      </c>
      <c r="D15" s="375"/>
    </row>
    <row r="16" spans="2:4" ht="16.75" thickBot="1" x14ac:dyDescent="0.75">
      <c r="B16" s="366">
        <v>975</v>
      </c>
      <c r="C16" s="367" t="s">
        <v>774</v>
      </c>
      <c r="D16" s="376" t="s">
        <v>791</v>
      </c>
    </row>
  </sheetData>
  <mergeCells count="2">
    <mergeCell ref="B3:D3"/>
    <mergeCell ref="B4:D4"/>
  </mergeCells>
  <pageMargins left="0.511811024" right="0.511811024" top="0.78740157499999996" bottom="0.78740157499999996" header="0.31496062000000002" footer="0.3149606200000000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3:I27"/>
  <sheetViews>
    <sheetView showGridLines="0" workbookViewId="0">
      <selection activeCell="H10" sqref="H10"/>
    </sheetView>
  </sheetViews>
  <sheetFormatPr defaultRowHeight="13" x14ac:dyDescent="0.6"/>
  <cols>
    <col min="1" max="1" width="4.86328125" customWidth="1"/>
    <col min="2" max="2" width="9.7265625" customWidth="1"/>
    <col min="3" max="3" width="59.40625" customWidth="1"/>
    <col min="4" max="4" width="10.7265625" customWidth="1"/>
    <col min="5" max="5" width="18" customWidth="1"/>
    <col min="6" max="6" width="23" customWidth="1"/>
    <col min="7" max="7" width="20.7265625" customWidth="1"/>
    <col min="8" max="8" width="31.54296875" customWidth="1"/>
    <col min="9" max="9" width="27.1328125" customWidth="1"/>
  </cols>
  <sheetData>
    <row r="3" spans="2:9" ht="14.5" x14ac:dyDescent="0.7">
      <c r="B3" s="419" t="s">
        <v>796</v>
      </c>
      <c r="C3" s="419"/>
      <c r="D3" s="419"/>
      <c r="E3" s="419"/>
      <c r="F3" s="419"/>
      <c r="G3" s="419"/>
      <c r="H3" s="419"/>
      <c r="I3" s="419"/>
    </row>
    <row r="5" spans="2:9" ht="63.75" customHeight="1" x14ac:dyDescent="0.6">
      <c r="B5" s="420" t="s">
        <v>129</v>
      </c>
      <c r="C5" s="420" t="s">
        <v>797</v>
      </c>
      <c r="D5" s="420" t="s">
        <v>798</v>
      </c>
      <c r="E5" s="420" t="s">
        <v>799</v>
      </c>
      <c r="F5" s="420" t="s">
        <v>800</v>
      </c>
      <c r="G5" s="420" t="s">
        <v>916</v>
      </c>
      <c r="H5" s="420" t="s">
        <v>801</v>
      </c>
      <c r="I5" s="420" t="s">
        <v>802</v>
      </c>
    </row>
    <row r="6" spans="2:9" ht="14.75" x14ac:dyDescent="0.65">
      <c r="B6" s="421">
        <v>109</v>
      </c>
      <c r="C6" s="416" t="s">
        <v>803</v>
      </c>
      <c r="D6" s="422" t="s">
        <v>795</v>
      </c>
      <c r="E6" s="423"/>
      <c r="F6" s="423"/>
      <c r="G6" s="423"/>
      <c r="H6" s="424"/>
      <c r="I6" s="423"/>
    </row>
    <row r="7" spans="2:9" ht="14.75" x14ac:dyDescent="0.65">
      <c r="B7" s="421">
        <v>170</v>
      </c>
      <c r="C7" s="416" t="s">
        <v>804</v>
      </c>
      <c r="D7" s="422" t="s">
        <v>795</v>
      </c>
      <c r="E7" s="423"/>
      <c r="F7" s="423"/>
      <c r="G7" s="423"/>
      <c r="H7" s="425" t="s">
        <v>805</v>
      </c>
      <c r="I7" s="426"/>
    </row>
    <row r="8" spans="2:9" ht="14.75" x14ac:dyDescent="0.65">
      <c r="B8" s="421">
        <v>171</v>
      </c>
      <c r="C8" s="416" t="s">
        <v>806</v>
      </c>
      <c r="D8" s="422"/>
      <c r="E8" s="423"/>
      <c r="F8" s="423"/>
      <c r="G8" s="423"/>
      <c r="H8" s="425" t="s">
        <v>807</v>
      </c>
      <c r="I8" s="426"/>
    </row>
    <row r="9" spans="2:9" ht="14.75" x14ac:dyDescent="0.65">
      <c r="B9" s="421">
        <v>172</v>
      </c>
      <c r="C9" s="416" t="s">
        <v>808</v>
      </c>
      <c r="D9" s="422" t="s">
        <v>795</v>
      </c>
      <c r="E9" s="423"/>
      <c r="F9" s="423"/>
      <c r="G9" s="423"/>
      <c r="H9" s="425" t="s">
        <v>1370</v>
      </c>
      <c r="I9" s="423"/>
    </row>
    <row r="10" spans="2:9" ht="14.75" x14ac:dyDescent="0.65">
      <c r="B10" s="421" t="s">
        <v>809</v>
      </c>
      <c r="C10" s="416" t="s">
        <v>810</v>
      </c>
      <c r="D10" s="422" t="s">
        <v>811</v>
      </c>
      <c r="E10" s="424"/>
      <c r="F10" s="424"/>
      <c r="G10" s="424"/>
      <c r="H10" s="425" t="s">
        <v>812</v>
      </c>
      <c r="I10" s="427"/>
    </row>
    <row r="11" spans="2:9" ht="14.75" x14ac:dyDescent="0.65">
      <c r="B11" s="421" t="s">
        <v>813</v>
      </c>
      <c r="C11" s="416" t="s">
        <v>814</v>
      </c>
      <c r="D11" s="422" t="s">
        <v>811</v>
      </c>
      <c r="E11" s="424"/>
      <c r="F11" s="424"/>
      <c r="G11" s="424"/>
      <c r="H11" s="425" t="s">
        <v>815</v>
      </c>
      <c r="I11" s="427"/>
    </row>
    <row r="12" spans="2:9" ht="14.75" x14ac:dyDescent="0.65">
      <c r="B12" s="421" t="s">
        <v>1367</v>
      </c>
      <c r="C12" s="648" t="s">
        <v>1368</v>
      </c>
      <c r="D12" s="422" t="s">
        <v>811</v>
      </c>
      <c r="E12" s="424"/>
      <c r="F12" s="424"/>
      <c r="G12" s="424"/>
      <c r="H12" s="425" t="s">
        <v>1369</v>
      </c>
      <c r="I12" s="427"/>
    </row>
    <row r="13" spans="2:9" ht="14.75" x14ac:dyDescent="0.65">
      <c r="B13" s="421">
        <v>173</v>
      </c>
      <c r="C13" s="416" t="s">
        <v>816</v>
      </c>
      <c r="D13" s="422" t="s">
        <v>795</v>
      </c>
      <c r="E13" s="423"/>
      <c r="F13" s="423"/>
      <c r="G13" s="423"/>
      <c r="H13" s="425" t="s">
        <v>817</v>
      </c>
      <c r="I13" s="426"/>
    </row>
    <row r="14" spans="2:9" ht="14.75" x14ac:dyDescent="0.65">
      <c r="B14" s="421" t="s">
        <v>818</v>
      </c>
      <c r="C14" s="416" t="s">
        <v>819</v>
      </c>
      <c r="D14" s="422" t="s">
        <v>811</v>
      </c>
      <c r="E14" s="424"/>
      <c r="F14" s="424"/>
      <c r="G14" s="424"/>
      <c r="H14" s="425" t="s">
        <v>820</v>
      </c>
      <c r="I14" s="427"/>
    </row>
    <row r="15" spans="2:9" ht="14.75" x14ac:dyDescent="0.65">
      <c r="B15" s="421" t="s">
        <v>821</v>
      </c>
      <c r="C15" s="416" t="s">
        <v>822</v>
      </c>
      <c r="D15" s="422" t="s">
        <v>811</v>
      </c>
      <c r="E15" s="424"/>
      <c r="F15" s="424"/>
      <c r="G15" s="424"/>
      <c r="H15" s="425" t="s">
        <v>823</v>
      </c>
      <c r="I15" s="427"/>
    </row>
    <row r="16" spans="2:9" ht="14.75" x14ac:dyDescent="0.65">
      <c r="B16" s="421" t="s">
        <v>824</v>
      </c>
      <c r="C16" s="416" t="s">
        <v>825</v>
      </c>
      <c r="D16" s="422" t="s">
        <v>811</v>
      </c>
      <c r="E16" s="424"/>
      <c r="F16" s="424"/>
      <c r="G16" s="424"/>
      <c r="H16" s="425" t="s">
        <v>826</v>
      </c>
      <c r="I16" s="427"/>
    </row>
    <row r="17" spans="2:9" ht="14.75" x14ac:dyDescent="0.65">
      <c r="B17" s="421" t="s">
        <v>827</v>
      </c>
      <c r="C17" s="416" t="s">
        <v>828</v>
      </c>
      <c r="D17" s="422" t="s">
        <v>811</v>
      </c>
      <c r="E17" s="424"/>
      <c r="F17" s="424"/>
      <c r="G17" s="424"/>
      <c r="H17" s="425" t="s">
        <v>829</v>
      </c>
      <c r="I17" s="427"/>
    </row>
    <row r="18" spans="2:9" ht="14.75" x14ac:dyDescent="0.65">
      <c r="B18" s="421">
        <v>174</v>
      </c>
      <c r="C18" s="416" t="s">
        <v>830</v>
      </c>
      <c r="D18" s="422" t="s">
        <v>811</v>
      </c>
      <c r="E18" s="424"/>
      <c r="F18" s="424"/>
      <c r="G18" s="424"/>
      <c r="H18" s="425" t="s">
        <v>831</v>
      </c>
      <c r="I18" s="427"/>
    </row>
    <row r="19" spans="2:9" ht="14.75" x14ac:dyDescent="0.65">
      <c r="B19" s="421">
        <v>175</v>
      </c>
      <c r="C19" s="416" t="s">
        <v>832</v>
      </c>
      <c r="D19" s="422" t="s">
        <v>811</v>
      </c>
      <c r="E19" s="424"/>
      <c r="F19" s="424"/>
      <c r="G19" s="424"/>
      <c r="H19" s="425" t="s">
        <v>833</v>
      </c>
      <c r="I19" s="427"/>
    </row>
    <row r="20" spans="2:9" ht="14.75" x14ac:dyDescent="0.65">
      <c r="B20" s="421">
        <v>176</v>
      </c>
      <c r="C20" s="416" t="s">
        <v>834</v>
      </c>
      <c r="D20" s="422" t="s">
        <v>811</v>
      </c>
      <c r="E20" s="424"/>
      <c r="F20" s="424"/>
      <c r="G20" s="424"/>
      <c r="H20" s="425" t="s">
        <v>835</v>
      </c>
      <c r="I20" s="427"/>
    </row>
    <row r="21" spans="2:9" ht="14.75" x14ac:dyDescent="0.65">
      <c r="B21" s="421">
        <v>177</v>
      </c>
      <c r="C21" s="416" t="s">
        <v>836</v>
      </c>
      <c r="D21" s="422" t="s">
        <v>811</v>
      </c>
      <c r="E21" s="424"/>
      <c r="F21" s="424"/>
      <c r="G21" s="424"/>
      <c r="H21" s="425" t="s">
        <v>837</v>
      </c>
      <c r="I21" s="427"/>
    </row>
    <row r="22" spans="2:9" ht="14.75" x14ac:dyDescent="0.65">
      <c r="B22" s="421">
        <v>970</v>
      </c>
      <c r="C22" s="416" t="s">
        <v>838</v>
      </c>
      <c r="D22" s="422" t="s">
        <v>795</v>
      </c>
      <c r="E22" s="423"/>
      <c r="F22" s="423"/>
      <c r="G22" s="423"/>
      <c r="H22" s="427" t="s">
        <v>839</v>
      </c>
      <c r="I22" s="428"/>
    </row>
    <row r="23" spans="2:9" x14ac:dyDescent="0.6">
      <c r="B23" s="418" t="s">
        <v>840</v>
      </c>
      <c r="C23" s="418"/>
      <c r="D23" s="418"/>
      <c r="E23" s="418"/>
      <c r="F23" s="418"/>
      <c r="G23" s="418"/>
      <c r="H23" s="418"/>
      <c r="I23" s="418"/>
    </row>
    <row r="24" spans="2:9" x14ac:dyDescent="0.6">
      <c r="B24" s="417" t="s">
        <v>841</v>
      </c>
      <c r="C24" s="418"/>
      <c r="D24" s="418"/>
      <c r="E24" s="418"/>
      <c r="F24" s="418"/>
      <c r="G24" s="418"/>
      <c r="H24" s="418"/>
      <c r="I24" s="418"/>
    </row>
    <row r="25" spans="2:9" x14ac:dyDescent="0.6">
      <c r="B25" s="920" t="s">
        <v>842</v>
      </c>
      <c r="C25" s="920"/>
      <c r="D25" s="920"/>
      <c r="E25" s="920"/>
      <c r="F25" s="920"/>
      <c r="G25" s="920"/>
      <c r="H25" s="920"/>
      <c r="I25" s="920"/>
    </row>
    <row r="26" spans="2:9" x14ac:dyDescent="0.6">
      <c r="B26" s="921" t="s">
        <v>843</v>
      </c>
      <c r="C26" s="921"/>
      <c r="D26" s="921"/>
      <c r="E26" s="921"/>
      <c r="F26" s="921"/>
      <c r="G26" s="921"/>
      <c r="H26" s="921"/>
      <c r="I26" s="921"/>
    </row>
    <row r="27" spans="2:9" x14ac:dyDescent="0.6">
      <c r="B27" s="418" t="s">
        <v>844</v>
      </c>
      <c r="C27" s="418"/>
      <c r="D27" s="418"/>
      <c r="E27" s="418"/>
      <c r="F27" s="418"/>
      <c r="G27" s="418"/>
      <c r="H27" s="418"/>
      <c r="I27" s="418"/>
    </row>
  </sheetData>
  <mergeCells count="2">
    <mergeCell ref="B25:I25"/>
    <mergeCell ref="B26:I26"/>
  </mergeCells>
  <pageMargins left="0.511811024" right="0.511811024" top="0.78740157499999996" bottom="0.78740157499999996" header="0.31496062000000002" footer="0.31496062000000002"/>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D83"/>
  <sheetViews>
    <sheetView workbookViewId="0">
      <pane ySplit="5" topLeftCell="A61" activePane="bottomLeft" state="frozen"/>
      <selection pane="bottomLeft" activeCell="C70" sqref="C70"/>
    </sheetView>
  </sheetViews>
  <sheetFormatPr defaultColWidth="9.1328125" defaultRowHeight="14.75" x14ac:dyDescent="0.6"/>
  <cols>
    <col min="1" max="1" width="1.40625" style="529" customWidth="1"/>
    <col min="2" max="2" width="13.1328125" style="529" customWidth="1"/>
    <col min="3" max="3" width="32.54296875" style="529" customWidth="1"/>
    <col min="4" max="4" width="13.1328125" style="529" customWidth="1"/>
    <col min="5" max="5" width="0.86328125" style="529" customWidth="1"/>
    <col min="6" max="6" width="16.86328125" style="529" customWidth="1"/>
    <col min="7" max="7" width="12.54296875" style="529" bestFit="1" customWidth="1"/>
    <col min="8" max="8" width="17.86328125" style="529" customWidth="1"/>
    <col min="9" max="9" width="1.1328125" style="529" customWidth="1"/>
    <col min="10" max="10" width="14.54296875" style="529" customWidth="1"/>
    <col min="11" max="11" width="16.26953125" style="529" customWidth="1"/>
    <col min="12" max="12" width="18.26953125" style="529" customWidth="1"/>
    <col min="13" max="13" width="1.26953125" style="529" customWidth="1"/>
    <col min="14" max="25" width="15.40625" style="529" customWidth="1"/>
    <col min="26" max="26" width="19.26953125" style="529" customWidth="1"/>
    <col min="27" max="29" width="15.40625" style="529" customWidth="1"/>
    <col min="30" max="16384" width="9.1328125" style="529"/>
  </cols>
  <sheetData>
    <row r="1" spans="2:30" ht="6.75" customHeight="1" thickBot="1" x14ac:dyDescent="0.75"/>
    <row r="2" spans="2:30" ht="18.75" customHeight="1" thickBot="1" x14ac:dyDescent="0.75">
      <c r="B2" s="923" t="s">
        <v>990</v>
      </c>
      <c r="C2" s="924"/>
      <c r="D2" s="925"/>
      <c r="F2" s="929" t="s">
        <v>991</v>
      </c>
      <c r="G2" s="930"/>
      <c r="H2" s="930"/>
      <c r="I2" s="930"/>
      <c r="J2" s="930"/>
      <c r="K2" s="930"/>
      <c r="L2" s="931"/>
      <c r="N2" s="932" t="s">
        <v>992</v>
      </c>
      <c r="O2" s="933"/>
      <c r="P2" s="933"/>
      <c r="Q2" s="933"/>
      <c r="R2" s="933"/>
      <c r="S2" s="933"/>
      <c r="T2" s="933"/>
      <c r="U2" s="933"/>
      <c r="V2" s="933"/>
      <c r="W2" s="933"/>
      <c r="X2" s="933"/>
      <c r="Y2" s="934"/>
    </row>
    <row r="3" spans="2:30" ht="18.75" customHeight="1" thickBot="1" x14ac:dyDescent="0.75">
      <c r="B3" s="926"/>
      <c r="C3" s="927"/>
      <c r="D3" s="928"/>
      <c r="F3" s="929" t="s">
        <v>993</v>
      </c>
      <c r="G3" s="930"/>
      <c r="H3" s="931"/>
      <c r="I3" s="567"/>
      <c r="J3" s="929" t="s">
        <v>994</v>
      </c>
      <c r="K3" s="930"/>
      <c r="L3" s="931"/>
      <c r="N3" s="935"/>
      <c r="O3" s="936"/>
      <c r="P3" s="936"/>
      <c r="Q3" s="936"/>
      <c r="R3" s="936"/>
      <c r="S3" s="936"/>
      <c r="T3" s="936"/>
      <c r="U3" s="936"/>
      <c r="V3" s="936"/>
      <c r="W3" s="936"/>
      <c r="X3" s="936"/>
      <c r="Y3" s="937"/>
    </row>
    <row r="4" spans="2:30" ht="6" customHeight="1" thickBot="1" x14ac:dyDescent="0.75">
      <c r="B4" s="530"/>
      <c r="C4" s="530"/>
      <c r="D4" s="530"/>
      <c r="F4" s="530"/>
      <c r="G4" s="530"/>
      <c r="H4" s="530"/>
      <c r="J4" s="530"/>
      <c r="K4" s="530"/>
    </row>
    <row r="5" spans="2:30" ht="76.5" thickBot="1" x14ac:dyDescent="0.75">
      <c r="B5" s="565" t="s">
        <v>0</v>
      </c>
      <c r="C5" s="565" t="s">
        <v>995</v>
      </c>
      <c r="D5" s="566" t="s">
        <v>257</v>
      </c>
      <c r="F5" s="568" t="s">
        <v>996</v>
      </c>
      <c r="G5" s="569" t="s">
        <v>997</v>
      </c>
      <c r="H5" s="570" t="s">
        <v>998</v>
      </c>
      <c r="J5" s="574" t="s">
        <v>999</v>
      </c>
      <c r="K5" s="575" t="s">
        <v>1000</v>
      </c>
      <c r="L5" s="576" t="s">
        <v>1001</v>
      </c>
      <c r="N5" s="531" t="s">
        <v>1002</v>
      </c>
      <c r="O5" s="531" t="s">
        <v>1003</v>
      </c>
      <c r="P5" s="531" t="s">
        <v>1004</v>
      </c>
      <c r="Q5" s="531" t="s">
        <v>1005</v>
      </c>
      <c r="R5" s="532" t="s">
        <v>1006</v>
      </c>
      <c r="S5" s="533" t="s">
        <v>1007</v>
      </c>
      <c r="T5" s="533" t="s">
        <v>1008</v>
      </c>
      <c r="U5" s="533" t="s">
        <v>1009</v>
      </c>
      <c r="V5" s="533" t="s">
        <v>1010</v>
      </c>
      <c r="W5" s="533" t="s">
        <v>1011</v>
      </c>
      <c r="X5" s="533" t="s">
        <v>1012</v>
      </c>
      <c r="Y5" s="533" t="s">
        <v>1013</v>
      </c>
      <c r="Z5" s="533" t="s">
        <v>1014</v>
      </c>
      <c r="AA5" s="533" t="s">
        <v>1015</v>
      </c>
      <c r="AB5" s="533" t="s">
        <v>1016</v>
      </c>
      <c r="AC5" s="533" t="s">
        <v>1017</v>
      </c>
      <c r="AD5" s="533" t="s">
        <v>1018</v>
      </c>
    </row>
    <row r="6" spans="2:30" ht="45" thickBot="1" x14ac:dyDescent="0.75">
      <c r="B6" s="534">
        <v>200</v>
      </c>
      <c r="C6" s="535" t="s">
        <v>1019</v>
      </c>
      <c r="D6" s="536"/>
      <c r="F6" s="571"/>
      <c r="G6" s="572"/>
      <c r="H6" s="573"/>
      <c r="J6" s="571"/>
      <c r="K6" s="572"/>
      <c r="L6" s="573"/>
      <c r="N6" s="571"/>
      <c r="O6" s="572"/>
      <c r="P6" s="573"/>
      <c r="Q6" s="571"/>
      <c r="R6" s="572"/>
      <c r="S6" s="573"/>
      <c r="T6" s="571"/>
      <c r="U6" s="572"/>
      <c r="V6" s="573"/>
      <c r="W6" s="571"/>
      <c r="X6" s="572"/>
      <c r="Y6" s="573"/>
      <c r="Z6" s="571"/>
      <c r="AA6" s="572"/>
      <c r="AB6" s="573"/>
      <c r="AC6" s="571"/>
      <c r="AD6" s="572"/>
    </row>
    <row r="7" spans="2:30" ht="16.25" thickTop="1" thickBot="1" x14ac:dyDescent="0.75">
      <c r="B7" s="537" t="s">
        <v>1020</v>
      </c>
      <c r="C7" s="538" t="s">
        <v>1021</v>
      </c>
      <c r="D7" s="539"/>
      <c r="F7" s="550"/>
      <c r="G7" s="551"/>
      <c r="H7" s="552"/>
      <c r="J7" s="540"/>
      <c r="K7" s="541"/>
      <c r="L7" s="542"/>
      <c r="N7" s="543"/>
      <c r="O7" s="544"/>
      <c r="P7" s="544"/>
      <c r="Q7" s="544"/>
      <c r="R7" s="544"/>
      <c r="S7" s="544"/>
      <c r="T7" s="544"/>
      <c r="U7" s="544"/>
      <c r="V7" s="545"/>
      <c r="W7" s="571"/>
      <c r="X7" s="571"/>
      <c r="Y7" s="571"/>
      <c r="Z7" s="571"/>
      <c r="AA7" s="571"/>
      <c r="AB7" s="571"/>
      <c r="AC7" s="571"/>
      <c r="AD7" s="546"/>
    </row>
    <row r="8" spans="2:30" ht="16.25" thickTop="1" thickBot="1" x14ac:dyDescent="0.75">
      <c r="B8" s="547" t="s">
        <v>1022</v>
      </c>
      <c r="C8" s="538" t="s">
        <v>1023</v>
      </c>
      <c r="D8" s="548"/>
      <c r="F8" s="550"/>
      <c r="G8" s="551"/>
      <c r="H8" s="552"/>
      <c r="J8" s="550"/>
      <c r="K8" s="551"/>
      <c r="L8" s="552"/>
      <c r="N8" s="550"/>
      <c r="O8" s="551"/>
      <c r="P8" s="551"/>
      <c r="Q8" s="551"/>
      <c r="R8" s="551"/>
      <c r="S8" s="551"/>
      <c r="T8" s="551"/>
      <c r="U8" s="551"/>
      <c r="V8" s="553"/>
      <c r="W8" s="571"/>
      <c r="X8" s="571"/>
      <c r="Y8" s="571"/>
      <c r="Z8" s="571"/>
      <c r="AA8" s="571"/>
      <c r="AB8" s="571"/>
      <c r="AC8" s="571"/>
      <c r="AD8" s="552"/>
    </row>
    <row r="9" spans="2:30" ht="16.25" thickTop="1" thickBot="1" x14ac:dyDescent="0.75">
      <c r="B9" s="547" t="s">
        <v>1024</v>
      </c>
      <c r="C9" s="538" t="s">
        <v>1025</v>
      </c>
      <c r="D9" s="548"/>
      <c r="F9" s="550"/>
      <c r="G9" s="551"/>
      <c r="H9" s="552"/>
      <c r="J9" s="550"/>
      <c r="K9" s="551"/>
      <c r="L9" s="552"/>
      <c r="N9" s="550"/>
      <c r="O9" s="551"/>
      <c r="P9" s="551"/>
      <c r="Q9" s="551"/>
      <c r="R9" s="551"/>
      <c r="S9" s="551"/>
      <c r="T9" s="551"/>
      <c r="U9" s="551"/>
      <c r="V9" s="553"/>
      <c r="W9" s="571"/>
      <c r="X9" s="571"/>
      <c r="Y9" s="571"/>
      <c r="Z9" s="571"/>
      <c r="AA9" s="571"/>
      <c r="AB9" s="571"/>
      <c r="AC9" s="571"/>
      <c r="AD9" s="552"/>
    </row>
    <row r="10" spans="2:30" ht="16.25" thickTop="1" thickBot="1" x14ac:dyDescent="0.75">
      <c r="B10" s="547" t="s">
        <v>1026</v>
      </c>
      <c r="C10" s="538" t="s">
        <v>1027</v>
      </c>
      <c r="D10" s="548"/>
      <c r="F10" s="550"/>
      <c r="G10" s="551"/>
      <c r="H10" s="552"/>
      <c r="J10" s="550"/>
      <c r="K10" s="551"/>
      <c r="L10" s="552"/>
      <c r="N10" s="550"/>
      <c r="O10" s="551"/>
      <c r="P10" s="551"/>
      <c r="Q10" s="551"/>
      <c r="R10" s="551"/>
      <c r="S10" s="551"/>
      <c r="T10" s="551"/>
      <c r="U10" s="551"/>
      <c r="V10" s="553"/>
      <c r="W10" s="571"/>
      <c r="X10" s="571"/>
      <c r="Y10" s="571"/>
      <c r="Z10" s="571"/>
      <c r="AA10" s="571"/>
      <c r="AB10" s="571"/>
      <c r="AC10" s="571"/>
      <c r="AD10" s="552"/>
    </row>
    <row r="11" spans="2:30" ht="16.25" thickTop="1" thickBot="1" x14ac:dyDescent="0.75">
      <c r="B11" s="547" t="s">
        <v>1028</v>
      </c>
      <c r="C11" s="538" t="s">
        <v>1029</v>
      </c>
      <c r="D11" s="548"/>
      <c r="F11" s="550"/>
      <c r="G11" s="551"/>
      <c r="H11" s="552"/>
      <c r="J11" s="550"/>
      <c r="K11" s="551"/>
      <c r="L11" s="552"/>
      <c r="N11" s="550"/>
      <c r="O11" s="551"/>
      <c r="P11" s="551"/>
      <c r="Q11" s="551"/>
      <c r="R11" s="551"/>
      <c r="S11" s="551"/>
      <c r="T11" s="551"/>
      <c r="U11" s="551"/>
      <c r="V11" s="553"/>
      <c r="W11" s="571"/>
      <c r="X11" s="571"/>
      <c r="Y11" s="571"/>
      <c r="Z11" s="571"/>
      <c r="AA11" s="571"/>
      <c r="AB11" s="571"/>
      <c r="AC11" s="571"/>
      <c r="AD11" s="552"/>
    </row>
    <row r="12" spans="2:30" ht="16.25" thickTop="1" thickBot="1" x14ac:dyDescent="0.75">
      <c r="B12" s="547" t="s">
        <v>1030</v>
      </c>
      <c r="C12" s="538" t="s">
        <v>1031</v>
      </c>
      <c r="D12" s="548"/>
      <c r="F12" s="550"/>
      <c r="G12" s="551"/>
      <c r="H12" s="552"/>
      <c r="J12" s="550"/>
      <c r="K12" s="551"/>
      <c r="L12" s="552"/>
      <c r="N12" s="550"/>
      <c r="O12" s="551"/>
      <c r="P12" s="551"/>
      <c r="Q12" s="551"/>
      <c r="R12" s="551"/>
      <c r="S12" s="551"/>
      <c r="T12" s="551"/>
      <c r="U12" s="551"/>
      <c r="V12" s="553"/>
      <c r="W12" s="571"/>
      <c r="X12" s="571"/>
      <c r="Y12" s="571"/>
      <c r="Z12" s="571"/>
      <c r="AA12" s="571"/>
      <c r="AB12" s="571"/>
      <c r="AC12" s="571"/>
      <c r="AD12" s="552"/>
    </row>
    <row r="13" spans="2:30" ht="16.25" thickTop="1" thickBot="1" x14ac:dyDescent="0.75">
      <c r="B13" s="547" t="s">
        <v>1032</v>
      </c>
      <c r="C13" s="538" t="s">
        <v>1033</v>
      </c>
      <c r="D13" s="548"/>
      <c r="F13" s="550"/>
      <c r="G13" s="551"/>
      <c r="H13" s="552"/>
      <c r="J13" s="550"/>
      <c r="K13" s="551"/>
      <c r="L13" s="552"/>
      <c r="N13" s="550"/>
      <c r="O13" s="551"/>
      <c r="P13" s="551"/>
      <c r="Q13" s="551"/>
      <c r="R13" s="551"/>
      <c r="S13" s="551"/>
      <c r="T13" s="551"/>
      <c r="U13" s="551"/>
      <c r="V13" s="553"/>
      <c r="W13" s="571"/>
      <c r="X13" s="571"/>
      <c r="Y13" s="571"/>
      <c r="Z13" s="571"/>
      <c r="AA13" s="571"/>
      <c r="AB13" s="571"/>
      <c r="AC13" s="571"/>
      <c r="AD13" s="552"/>
    </row>
    <row r="14" spans="2:30" ht="16.25" thickTop="1" thickBot="1" x14ac:dyDescent="0.75">
      <c r="B14" s="547" t="s">
        <v>1034</v>
      </c>
      <c r="C14" s="538" t="s">
        <v>1035</v>
      </c>
      <c r="D14" s="548"/>
      <c r="F14" s="550"/>
      <c r="G14" s="551"/>
      <c r="H14" s="552"/>
      <c r="J14" s="550"/>
      <c r="K14" s="551"/>
      <c r="L14" s="552"/>
      <c r="N14" s="550"/>
      <c r="O14" s="551"/>
      <c r="P14" s="551"/>
      <c r="Q14" s="551"/>
      <c r="R14" s="551"/>
      <c r="S14" s="551"/>
      <c r="T14" s="551"/>
      <c r="U14" s="551"/>
      <c r="V14" s="553"/>
      <c r="W14" s="571"/>
      <c r="X14" s="571"/>
      <c r="Y14" s="571"/>
      <c r="Z14" s="571"/>
      <c r="AA14" s="571"/>
      <c r="AB14" s="571"/>
      <c r="AC14" s="571"/>
      <c r="AD14" s="552"/>
    </row>
    <row r="15" spans="2:30" ht="16.25" thickTop="1" thickBot="1" x14ac:dyDescent="0.75">
      <c r="B15" s="547" t="s">
        <v>1036</v>
      </c>
      <c r="C15" s="538" t="s">
        <v>1037</v>
      </c>
      <c r="D15" s="548"/>
      <c r="F15" s="550"/>
      <c r="G15" s="551"/>
      <c r="H15" s="552"/>
      <c r="J15" s="550"/>
      <c r="K15" s="551"/>
      <c r="L15" s="552"/>
      <c r="N15" s="550"/>
      <c r="O15" s="551"/>
      <c r="P15" s="551"/>
      <c r="Q15" s="551"/>
      <c r="R15" s="551"/>
      <c r="S15" s="551"/>
      <c r="T15" s="551"/>
      <c r="U15" s="551"/>
      <c r="V15" s="553"/>
      <c r="W15" s="571"/>
      <c r="X15" s="571"/>
      <c r="Y15" s="571"/>
      <c r="Z15" s="571"/>
      <c r="AA15" s="571"/>
      <c r="AB15" s="571"/>
      <c r="AC15" s="571"/>
      <c r="AD15" s="552"/>
    </row>
    <row r="16" spans="2:30" ht="16.25" thickTop="1" thickBot="1" x14ac:dyDescent="0.75">
      <c r="B16" s="547" t="s">
        <v>1038</v>
      </c>
      <c r="C16" s="538" t="s">
        <v>1039</v>
      </c>
      <c r="D16" s="548"/>
      <c r="F16" s="550"/>
      <c r="G16" s="551"/>
      <c r="H16" s="552"/>
      <c r="J16" s="550"/>
      <c r="K16" s="551"/>
      <c r="L16" s="552"/>
      <c r="N16" s="550"/>
      <c r="O16" s="551"/>
      <c r="P16" s="551"/>
      <c r="Q16" s="551"/>
      <c r="R16" s="551"/>
      <c r="S16" s="551"/>
      <c r="T16" s="551"/>
      <c r="U16" s="551"/>
      <c r="V16" s="553"/>
      <c r="W16" s="571"/>
      <c r="X16" s="571"/>
      <c r="Y16" s="571"/>
      <c r="Z16" s="571"/>
      <c r="AA16" s="571"/>
      <c r="AB16" s="571"/>
      <c r="AC16" s="571"/>
      <c r="AD16" s="552"/>
    </row>
    <row r="17" spans="2:30" ht="16.25" thickTop="1" thickBot="1" x14ac:dyDescent="0.75">
      <c r="B17" s="547" t="s">
        <v>1040</v>
      </c>
      <c r="C17" s="538" t="s">
        <v>1041</v>
      </c>
      <c r="D17" s="548"/>
      <c r="F17" s="550"/>
      <c r="G17" s="551"/>
      <c r="H17" s="552"/>
      <c r="J17" s="550"/>
      <c r="K17" s="551"/>
      <c r="L17" s="552"/>
      <c r="N17" s="550"/>
      <c r="O17" s="551"/>
      <c r="P17" s="551"/>
      <c r="Q17" s="551"/>
      <c r="R17" s="551"/>
      <c r="S17" s="551"/>
      <c r="T17" s="551"/>
      <c r="U17" s="551"/>
      <c r="V17" s="553"/>
      <c r="W17" s="571"/>
      <c r="X17" s="571"/>
      <c r="Y17" s="571"/>
      <c r="Z17" s="571"/>
      <c r="AA17" s="571"/>
      <c r="AB17" s="571"/>
      <c r="AC17" s="571"/>
      <c r="AD17" s="552"/>
    </row>
    <row r="18" spans="2:30" ht="16.25" thickTop="1" thickBot="1" x14ac:dyDescent="0.75">
      <c r="B18" s="547" t="s">
        <v>1042</v>
      </c>
      <c r="C18" s="538" t="s">
        <v>1043</v>
      </c>
      <c r="D18" s="548"/>
      <c r="F18" s="550"/>
      <c r="G18" s="551"/>
      <c r="H18" s="552"/>
      <c r="J18" s="550"/>
      <c r="K18" s="551"/>
      <c r="L18" s="552"/>
      <c r="N18" s="550"/>
      <c r="O18" s="551"/>
      <c r="P18" s="551"/>
      <c r="Q18" s="551"/>
      <c r="R18" s="551"/>
      <c r="S18" s="551"/>
      <c r="T18" s="551"/>
      <c r="U18" s="551"/>
      <c r="V18" s="553"/>
      <c r="W18" s="571"/>
      <c r="X18" s="571"/>
      <c r="Y18" s="571"/>
      <c r="Z18" s="571"/>
      <c r="AA18" s="571"/>
      <c r="AB18" s="571"/>
      <c r="AC18" s="571"/>
      <c r="AD18" s="552"/>
    </row>
    <row r="19" spans="2:30" ht="16.25" thickTop="1" thickBot="1" x14ac:dyDescent="0.75">
      <c r="B19" s="547" t="s">
        <v>1044</v>
      </c>
      <c r="C19" s="538" t="s">
        <v>1045</v>
      </c>
      <c r="D19" s="548"/>
      <c r="F19" s="550"/>
      <c r="G19" s="551"/>
      <c r="H19" s="552"/>
      <c r="J19" s="550"/>
      <c r="K19" s="551"/>
      <c r="L19" s="552"/>
      <c r="N19" s="550"/>
      <c r="O19" s="551"/>
      <c r="P19" s="551"/>
      <c r="Q19" s="551"/>
      <c r="R19" s="551"/>
      <c r="S19" s="551"/>
      <c r="T19" s="551"/>
      <c r="U19" s="551"/>
      <c r="V19" s="553"/>
      <c r="W19" s="571"/>
      <c r="X19" s="571"/>
      <c r="Y19" s="571"/>
      <c r="Z19" s="571"/>
      <c r="AA19" s="571"/>
      <c r="AB19" s="571"/>
      <c r="AC19" s="571"/>
      <c r="AD19" s="552"/>
    </row>
    <row r="20" spans="2:30" ht="16.25" thickTop="1" thickBot="1" x14ac:dyDescent="0.75">
      <c r="B20" s="547" t="s">
        <v>1046</v>
      </c>
      <c r="C20" s="538" t="s">
        <v>1047</v>
      </c>
      <c r="D20" s="548"/>
      <c r="F20" s="550"/>
      <c r="G20" s="551"/>
      <c r="H20" s="552"/>
      <c r="J20" s="550"/>
      <c r="K20" s="551"/>
      <c r="L20" s="552"/>
      <c r="N20" s="550"/>
      <c r="O20" s="551"/>
      <c r="P20" s="551"/>
      <c r="Q20" s="551"/>
      <c r="R20" s="551"/>
      <c r="S20" s="551"/>
      <c r="T20" s="551"/>
      <c r="U20" s="551"/>
      <c r="V20" s="553"/>
      <c r="W20" s="571"/>
      <c r="X20" s="571"/>
      <c r="Y20" s="571"/>
      <c r="Z20" s="571"/>
      <c r="AA20" s="571"/>
      <c r="AB20" s="571"/>
      <c r="AC20" s="571"/>
      <c r="AD20" s="552"/>
    </row>
    <row r="21" spans="2:30" ht="16.25" thickTop="1" thickBot="1" x14ac:dyDescent="0.75">
      <c r="B21" s="547" t="s">
        <v>1048</v>
      </c>
      <c r="C21" s="538" t="s">
        <v>1049</v>
      </c>
      <c r="D21" s="548"/>
      <c r="F21" s="550"/>
      <c r="G21" s="551"/>
      <c r="H21" s="552"/>
      <c r="J21" s="550"/>
      <c r="K21" s="551"/>
      <c r="L21" s="552"/>
      <c r="N21" s="550"/>
      <c r="O21" s="551"/>
      <c r="P21" s="551"/>
      <c r="Q21" s="551"/>
      <c r="R21" s="551"/>
      <c r="S21" s="551"/>
      <c r="T21" s="551"/>
      <c r="U21" s="551"/>
      <c r="V21" s="553"/>
      <c r="W21" s="571"/>
      <c r="X21" s="571"/>
      <c r="Y21" s="571"/>
      <c r="Z21" s="571"/>
      <c r="AA21" s="571"/>
      <c r="AB21" s="571"/>
      <c r="AC21" s="571"/>
      <c r="AD21" s="552"/>
    </row>
    <row r="22" spans="2:30" ht="16.25" thickTop="1" thickBot="1" x14ac:dyDescent="0.75">
      <c r="B22" s="547" t="s">
        <v>1050</v>
      </c>
      <c r="C22" s="538" t="s">
        <v>1051</v>
      </c>
      <c r="D22" s="548"/>
      <c r="F22" s="550"/>
      <c r="G22" s="551"/>
      <c r="H22" s="552"/>
      <c r="J22" s="550"/>
      <c r="K22" s="551"/>
      <c r="L22" s="552"/>
      <c r="N22" s="550"/>
      <c r="O22" s="551"/>
      <c r="P22" s="551"/>
      <c r="Q22" s="551"/>
      <c r="R22" s="551"/>
      <c r="S22" s="551"/>
      <c r="T22" s="551"/>
      <c r="U22" s="551"/>
      <c r="V22" s="553"/>
      <c r="W22" s="571"/>
      <c r="X22" s="571"/>
      <c r="Y22" s="571"/>
      <c r="Z22" s="571"/>
      <c r="AA22" s="571"/>
      <c r="AB22" s="571"/>
      <c r="AC22" s="571"/>
      <c r="AD22" s="552"/>
    </row>
    <row r="23" spans="2:30" ht="16.25" thickTop="1" thickBot="1" x14ac:dyDescent="0.75">
      <c r="B23" s="547" t="s">
        <v>1052</v>
      </c>
      <c r="C23" s="538" t="s">
        <v>1053</v>
      </c>
      <c r="D23" s="548"/>
      <c r="F23" s="550"/>
      <c r="G23" s="551"/>
      <c r="H23" s="552"/>
      <c r="J23" s="550"/>
      <c r="K23" s="551"/>
      <c r="L23" s="552"/>
      <c r="N23" s="550"/>
      <c r="O23" s="551"/>
      <c r="P23" s="551"/>
      <c r="Q23" s="551"/>
      <c r="R23" s="551"/>
      <c r="S23" s="551"/>
      <c r="T23" s="551"/>
      <c r="U23" s="551"/>
      <c r="V23" s="553"/>
      <c r="W23" s="571"/>
      <c r="X23" s="571"/>
      <c r="Y23" s="571"/>
      <c r="Z23" s="571"/>
      <c r="AA23" s="571"/>
      <c r="AB23" s="571"/>
      <c r="AC23" s="571"/>
      <c r="AD23" s="552"/>
    </row>
    <row r="24" spans="2:30" ht="16.25" thickTop="1" thickBot="1" x14ac:dyDescent="0.75">
      <c r="B24" s="547" t="s">
        <v>1054</v>
      </c>
      <c r="C24" s="538" t="s">
        <v>1055</v>
      </c>
      <c r="D24" s="548"/>
      <c r="F24" s="550"/>
      <c r="G24" s="551"/>
      <c r="H24" s="552"/>
      <c r="J24" s="550"/>
      <c r="K24" s="551"/>
      <c r="L24" s="552"/>
      <c r="N24" s="550"/>
      <c r="O24" s="551"/>
      <c r="P24" s="551"/>
      <c r="Q24" s="551"/>
      <c r="R24" s="551"/>
      <c r="S24" s="551"/>
      <c r="T24" s="551"/>
      <c r="U24" s="551"/>
      <c r="V24" s="553"/>
      <c r="W24" s="571"/>
      <c r="X24" s="571"/>
      <c r="Y24" s="571"/>
      <c r="Z24" s="571"/>
      <c r="AA24" s="571"/>
      <c r="AB24" s="571"/>
      <c r="AC24" s="571"/>
      <c r="AD24" s="552"/>
    </row>
    <row r="25" spans="2:30" ht="16.25" thickTop="1" thickBot="1" x14ac:dyDescent="0.75">
      <c r="B25" s="547" t="s">
        <v>1056</v>
      </c>
      <c r="C25" s="538" t="s">
        <v>1057</v>
      </c>
      <c r="D25" s="548"/>
      <c r="F25" s="550"/>
      <c r="G25" s="551"/>
      <c r="H25" s="552"/>
      <c r="J25" s="550"/>
      <c r="K25" s="551"/>
      <c r="L25" s="552"/>
      <c r="N25" s="550"/>
      <c r="O25" s="551"/>
      <c r="P25" s="551"/>
      <c r="Q25" s="551"/>
      <c r="R25" s="551"/>
      <c r="S25" s="551"/>
      <c r="T25" s="551"/>
      <c r="U25" s="551"/>
      <c r="V25" s="553"/>
      <c r="W25" s="571"/>
      <c r="X25" s="571"/>
      <c r="Y25" s="571"/>
      <c r="Z25" s="571"/>
      <c r="AA25" s="571"/>
      <c r="AB25" s="571"/>
      <c r="AC25" s="571"/>
      <c r="AD25" s="552"/>
    </row>
    <row r="26" spans="2:30" ht="16.25" thickTop="1" thickBot="1" x14ac:dyDescent="0.75">
      <c r="B26" s="547" t="s">
        <v>1058</v>
      </c>
      <c r="C26" s="538" t="s">
        <v>1059</v>
      </c>
      <c r="D26" s="548"/>
      <c r="F26" s="550"/>
      <c r="G26" s="551"/>
      <c r="H26" s="552"/>
      <c r="J26" s="550"/>
      <c r="K26" s="551"/>
      <c r="L26" s="552"/>
      <c r="N26" s="550"/>
      <c r="O26" s="551"/>
      <c r="P26" s="551"/>
      <c r="Q26" s="551"/>
      <c r="R26" s="551"/>
      <c r="S26" s="551"/>
      <c r="T26" s="551"/>
      <c r="U26" s="551"/>
      <c r="V26" s="553"/>
      <c r="W26" s="571"/>
      <c r="X26" s="571"/>
      <c r="Y26" s="571"/>
      <c r="Z26" s="571"/>
      <c r="AA26" s="571"/>
      <c r="AB26" s="571"/>
      <c r="AC26" s="571"/>
      <c r="AD26" s="552"/>
    </row>
    <row r="27" spans="2:30" ht="16.25" thickTop="1" thickBot="1" x14ac:dyDescent="0.75">
      <c r="B27" s="547" t="s">
        <v>1060</v>
      </c>
      <c r="C27" s="538" t="s">
        <v>1061</v>
      </c>
      <c r="D27" s="548"/>
      <c r="F27" s="550"/>
      <c r="G27" s="551"/>
      <c r="H27" s="552"/>
      <c r="J27" s="550"/>
      <c r="K27" s="551"/>
      <c r="L27" s="552"/>
      <c r="N27" s="550"/>
      <c r="O27" s="551"/>
      <c r="P27" s="551"/>
      <c r="Q27" s="551"/>
      <c r="R27" s="551"/>
      <c r="S27" s="551"/>
      <c r="T27" s="551"/>
      <c r="U27" s="551"/>
      <c r="V27" s="553"/>
      <c r="W27" s="571"/>
      <c r="X27" s="571"/>
      <c r="Y27" s="571"/>
      <c r="Z27" s="571"/>
      <c r="AA27" s="571"/>
      <c r="AB27" s="571"/>
      <c r="AC27" s="571"/>
      <c r="AD27" s="552"/>
    </row>
    <row r="28" spans="2:30" ht="16.25" thickTop="1" thickBot="1" x14ac:dyDescent="0.75">
      <c r="B28" s="547" t="s">
        <v>1062</v>
      </c>
      <c r="C28" s="538" t="s">
        <v>1063</v>
      </c>
      <c r="D28" s="548"/>
      <c r="F28" s="550"/>
      <c r="G28" s="551"/>
      <c r="H28" s="552"/>
      <c r="J28" s="550"/>
      <c r="K28" s="551"/>
      <c r="L28" s="552"/>
      <c r="N28" s="550"/>
      <c r="O28" s="551"/>
      <c r="P28" s="551"/>
      <c r="Q28" s="551"/>
      <c r="R28" s="551"/>
      <c r="S28" s="551"/>
      <c r="T28" s="551"/>
      <c r="U28" s="551"/>
      <c r="V28" s="553"/>
      <c r="W28" s="571"/>
      <c r="X28" s="571"/>
      <c r="Y28" s="571"/>
      <c r="Z28" s="571"/>
      <c r="AA28" s="571"/>
      <c r="AB28" s="571"/>
      <c r="AC28" s="571"/>
      <c r="AD28" s="552"/>
    </row>
    <row r="29" spans="2:30" ht="16.25" thickTop="1" thickBot="1" x14ac:dyDescent="0.75">
      <c r="B29" s="547" t="s">
        <v>1064</v>
      </c>
      <c r="C29" s="538" t="s">
        <v>1065</v>
      </c>
      <c r="D29" s="548"/>
      <c r="F29" s="550"/>
      <c r="G29" s="551"/>
      <c r="H29" s="552"/>
      <c r="J29" s="550"/>
      <c r="K29" s="551"/>
      <c r="L29" s="552"/>
      <c r="N29" s="550"/>
      <c r="O29" s="551"/>
      <c r="P29" s="551"/>
      <c r="Q29" s="551"/>
      <c r="R29" s="551"/>
      <c r="S29" s="551"/>
      <c r="T29" s="551"/>
      <c r="U29" s="551"/>
      <c r="V29" s="553"/>
      <c r="W29" s="571"/>
      <c r="X29" s="571"/>
      <c r="Y29" s="571"/>
      <c r="Z29" s="571"/>
      <c r="AA29" s="571"/>
      <c r="AB29" s="571"/>
      <c r="AC29" s="571"/>
      <c r="AD29" s="552"/>
    </row>
    <row r="30" spans="2:30" ht="16.25" thickTop="1" thickBot="1" x14ac:dyDescent="0.75">
      <c r="B30" s="547" t="s">
        <v>1066</v>
      </c>
      <c r="C30" s="538" t="s">
        <v>1067</v>
      </c>
      <c r="D30" s="548"/>
      <c r="F30" s="550"/>
      <c r="G30" s="551"/>
      <c r="H30" s="552"/>
      <c r="J30" s="550"/>
      <c r="K30" s="551"/>
      <c r="L30" s="552"/>
      <c r="N30" s="550"/>
      <c r="O30" s="551"/>
      <c r="P30" s="551"/>
      <c r="Q30" s="551"/>
      <c r="R30" s="551"/>
      <c r="S30" s="551"/>
      <c r="T30" s="551"/>
      <c r="U30" s="551"/>
      <c r="V30" s="553"/>
      <c r="W30" s="571"/>
      <c r="X30" s="571"/>
      <c r="Y30" s="571"/>
      <c r="Z30" s="571"/>
      <c r="AA30" s="571"/>
      <c r="AB30" s="571"/>
      <c r="AC30" s="571"/>
      <c r="AD30" s="552"/>
    </row>
    <row r="31" spans="2:30" ht="16.25" thickTop="1" thickBot="1" x14ac:dyDescent="0.75">
      <c r="B31" s="547" t="s">
        <v>1068</v>
      </c>
      <c r="C31" s="538" t="s">
        <v>1069</v>
      </c>
      <c r="D31" s="548"/>
      <c r="F31" s="550"/>
      <c r="G31" s="551"/>
      <c r="H31" s="552"/>
      <c r="J31" s="550"/>
      <c r="K31" s="551"/>
      <c r="L31" s="552"/>
      <c r="N31" s="550"/>
      <c r="O31" s="551"/>
      <c r="P31" s="551"/>
      <c r="Q31" s="551"/>
      <c r="R31" s="551"/>
      <c r="S31" s="551"/>
      <c r="T31" s="551"/>
      <c r="U31" s="551"/>
      <c r="V31" s="553"/>
      <c r="W31" s="571"/>
      <c r="X31" s="571"/>
      <c r="Y31" s="571"/>
      <c r="Z31" s="571"/>
      <c r="AA31" s="571"/>
      <c r="AB31" s="571"/>
      <c r="AC31" s="571"/>
      <c r="AD31" s="552"/>
    </row>
    <row r="32" spans="2:30" ht="16.25" thickTop="1" thickBot="1" x14ac:dyDescent="0.75">
      <c r="B32" s="547" t="s">
        <v>1070</v>
      </c>
      <c r="C32" s="538" t="s">
        <v>1071</v>
      </c>
      <c r="D32" s="548"/>
      <c r="F32" s="550"/>
      <c r="G32" s="551"/>
      <c r="H32" s="552"/>
      <c r="J32" s="550"/>
      <c r="K32" s="551"/>
      <c r="L32" s="552"/>
      <c r="N32" s="550"/>
      <c r="O32" s="551"/>
      <c r="P32" s="551"/>
      <c r="Q32" s="551"/>
      <c r="R32" s="551"/>
      <c r="S32" s="551"/>
      <c r="T32" s="551"/>
      <c r="U32" s="551"/>
      <c r="V32" s="553"/>
      <c r="W32" s="571"/>
      <c r="X32" s="571"/>
      <c r="Y32" s="571"/>
      <c r="Z32" s="571"/>
      <c r="AA32" s="571"/>
      <c r="AB32" s="571"/>
      <c r="AC32" s="571"/>
      <c r="AD32" s="552"/>
    </row>
    <row r="33" spans="2:30" ht="16.25" thickTop="1" thickBot="1" x14ac:dyDescent="0.75">
      <c r="B33" s="547" t="s">
        <v>1072</v>
      </c>
      <c r="C33" s="538" t="s">
        <v>1073</v>
      </c>
      <c r="D33" s="548"/>
      <c r="F33" s="550"/>
      <c r="G33" s="551"/>
      <c r="H33" s="552"/>
      <c r="J33" s="550"/>
      <c r="K33" s="551"/>
      <c r="L33" s="552"/>
      <c r="N33" s="550"/>
      <c r="O33" s="551"/>
      <c r="P33" s="551"/>
      <c r="Q33" s="551"/>
      <c r="R33" s="551"/>
      <c r="S33" s="551"/>
      <c r="T33" s="551"/>
      <c r="U33" s="551"/>
      <c r="V33" s="553"/>
      <c r="W33" s="571"/>
      <c r="X33" s="571"/>
      <c r="Y33" s="571"/>
      <c r="Z33" s="571"/>
      <c r="AA33" s="571"/>
      <c r="AB33" s="571"/>
      <c r="AC33" s="571"/>
      <c r="AD33" s="552"/>
    </row>
    <row r="34" spans="2:30" ht="16.25" thickTop="1" thickBot="1" x14ac:dyDescent="0.75">
      <c r="B34" s="547" t="s">
        <v>1074</v>
      </c>
      <c r="C34" s="538" t="s">
        <v>1075</v>
      </c>
      <c r="D34" s="548"/>
      <c r="F34" s="550"/>
      <c r="G34" s="551"/>
      <c r="H34" s="552"/>
      <c r="J34" s="550"/>
      <c r="K34" s="551"/>
      <c r="L34" s="552"/>
      <c r="N34" s="550"/>
      <c r="O34" s="551"/>
      <c r="P34" s="551"/>
      <c r="Q34" s="551"/>
      <c r="R34" s="551"/>
      <c r="S34" s="551"/>
      <c r="T34" s="551"/>
      <c r="U34" s="551"/>
      <c r="V34" s="553"/>
      <c r="W34" s="571"/>
      <c r="X34" s="571"/>
      <c r="Y34" s="571"/>
      <c r="Z34" s="571"/>
      <c r="AA34" s="571"/>
      <c r="AB34" s="571"/>
      <c r="AC34" s="571"/>
      <c r="AD34" s="552"/>
    </row>
    <row r="35" spans="2:30" ht="16.25" thickTop="1" thickBot="1" x14ac:dyDescent="0.75">
      <c r="B35" s="547" t="s">
        <v>1076</v>
      </c>
      <c r="C35" s="538" t="s">
        <v>1077</v>
      </c>
      <c r="D35" s="548"/>
      <c r="F35" s="550"/>
      <c r="G35" s="551"/>
      <c r="H35" s="552"/>
      <c r="J35" s="550"/>
      <c r="K35" s="551"/>
      <c r="L35" s="552"/>
      <c r="N35" s="550"/>
      <c r="O35" s="551"/>
      <c r="P35" s="551"/>
      <c r="Q35" s="551"/>
      <c r="R35" s="551"/>
      <c r="S35" s="551"/>
      <c r="T35" s="551"/>
      <c r="U35" s="551"/>
      <c r="V35" s="553"/>
      <c r="W35" s="571"/>
      <c r="X35" s="571"/>
      <c r="Y35" s="571"/>
      <c r="Z35" s="571"/>
      <c r="AA35" s="571"/>
      <c r="AB35" s="571"/>
      <c r="AC35" s="571"/>
      <c r="AD35" s="552"/>
    </row>
    <row r="36" spans="2:30" ht="16.25" thickTop="1" thickBot="1" x14ac:dyDescent="0.75">
      <c r="B36" s="547" t="s">
        <v>1078</v>
      </c>
      <c r="C36" s="538" t="s">
        <v>1079</v>
      </c>
      <c r="D36" s="548"/>
      <c r="F36" s="550"/>
      <c r="G36" s="551"/>
      <c r="H36" s="552"/>
      <c r="J36" s="550"/>
      <c r="K36" s="551"/>
      <c r="L36" s="552"/>
      <c r="N36" s="550"/>
      <c r="O36" s="551"/>
      <c r="P36" s="551"/>
      <c r="Q36" s="551"/>
      <c r="R36" s="551"/>
      <c r="S36" s="551"/>
      <c r="T36" s="551"/>
      <c r="U36" s="551"/>
      <c r="V36" s="553"/>
      <c r="W36" s="571"/>
      <c r="X36" s="571"/>
      <c r="Y36" s="571"/>
      <c r="Z36" s="571"/>
      <c r="AA36" s="571"/>
      <c r="AB36" s="571"/>
      <c r="AC36" s="571"/>
      <c r="AD36" s="552"/>
    </row>
    <row r="37" spans="2:30" ht="16.25" thickTop="1" thickBot="1" x14ac:dyDescent="0.75">
      <c r="B37" s="547" t="s">
        <v>1080</v>
      </c>
      <c r="C37" s="538" t="s">
        <v>1081</v>
      </c>
      <c r="D37" s="548"/>
      <c r="F37" s="550"/>
      <c r="G37" s="551"/>
      <c r="H37" s="552"/>
      <c r="J37" s="550"/>
      <c r="K37" s="551"/>
      <c r="L37" s="552"/>
      <c r="N37" s="550"/>
      <c r="O37" s="551"/>
      <c r="P37" s="551"/>
      <c r="Q37" s="551"/>
      <c r="R37" s="551"/>
      <c r="S37" s="551"/>
      <c r="T37" s="551"/>
      <c r="U37" s="551"/>
      <c r="V37" s="553"/>
      <c r="W37" s="571"/>
      <c r="X37" s="571"/>
      <c r="Y37" s="571"/>
      <c r="Z37" s="571"/>
      <c r="AA37" s="571"/>
      <c r="AB37" s="571"/>
      <c r="AC37" s="571"/>
      <c r="AD37" s="552"/>
    </row>
    <row r="38" spans="2:30" ht="16.25" thickTop="1" thickBot="1" x14ac:dyDescent="0.75">
      <c r="B38" s="547" t="s">
        <v>1082</v>
      </c>
      <c r="C38" s="538" t="s">
        <v>1083</v>
      </c>
      <c r="D38" s="548"/>
      <c r="F38" s="550"/>
      <c r="G38" s="551"/>
      <c r="H38" s="552"/>
      <c r="J38" s="550"/>
      <c r="K38" s="551"/>
      <c r="L38" s="552"/>
      <c r="N38" s="550"/>
      <c r="O38" s="551"/>
      <c r="P38" s="551"/>
      <c r="Q38" s="551"/>
      <c r="R38" s="551"/>
      <c r="S38" s="551"/>
      <c r="T38" s="551"/>
      <c r="U38" s="551"/>
      <c r="V38" s="553"/>
      <c r="W38" s="571"/>
      <c r="X38" s="571"/>
      <c r="Y38" s="571"/>
      <c r="Z38" s="571"/>
      <c r="AA38" s="571"/>
      <c r="AB38" s="571"/>
      <c r="AC38" s="571"/>
      <c r="AD38" s="552"/>
    </row>
    <row r="39" spans="2:30" ht="16.25" thickTop="1" thickBot="1" x14ac:dyDescent="0.75">
      <c r="B39" s="547" t="s">
        <v>1084</v>
      </c>
      <c r="C39" s="538" t="s">
        <v>1085</v>
      </c>
      <c r="D39" s="548"/>
      <c r="F39" s="550"/>
      <c r="G39" s="551"/>
      <c r="H39" s="552"/>
      <c r="J39" s="550"/>
      <c r="K39" s="551"/>
      <c r="L39" s="552"/>
      <c r="N39" s="550"/>
      <c r="O39" s="551"/>
      <c r="P39" s="551"/>
      <c r="Q39" s="551"/>
      <c r="R39" s="551"/>
      <c r="S39" s="551"/>
      <c r="T39" s="551"/>
      <c r="U39" s="551"/>
      <c r="V39" s="553"/>
      <c r="W39" s="571"/>
      <c r="X39" s="571"/>
      <c r="Y39" s="571"/>
      <c r="Z39" s="571"/>
      <c r="AA39" s="571"/>
      <c r="AB39" s="571"/>
      <c r="AC39" s="571"/>
      <c r="AD39" s="552"/>
    </row>
    <row r="40" spans="2:30" ht="16.25" thickTop="1" thickBot="1" x14ac:dyDescent="0.75">
      <c r="B40" s="547" t="s">
        <v>1086</v>
      </c>
      <c r="C40" s="538" t="s">
        <v>1087</v>
      </c>
      <c r="D40" s="548"/>
      <c r="F40" s="550"/>
      <c r="G40" s="551"/>
      <c r="H40" s="552"/>
      <c r="J40" s="550"/>
      <c r="K40" s="551"/>
      <c r="L40" s="552"/>
      <c r="N40" s="550"/>
      <c r="O40" s="551"/>
      <c r="P40" s="551"/>
      <c r="Q40" s="551"/>
      <c r="R40" s="551"/>
      <c r="S40" s="551"/>
      <c r="T40" s="551"/>
      <c r="U40" s="551"/>
      <c r="V40" s="553"/>
      <c r="W40" s="571"/>
      <c r="X40" s="571"/>
      <c r="Y40" s="571"/>
      <c r="Z40" s="571"/>
      <c r="AA40" s="571"/>
      <c r="AB40" s="571"/>
      <c r="AC40" s="571"/>
      <c r="AD40" s="552"/>
    </row>
    <row r="41" spans="2:30" ht="16.25" thickTop="1" thickBot="1" x14ac:dyDescent="0.75">
      <c r="B41" s="547" t="s">
        <v>1088</v>
      </c>
      <c r="C41" s="538" t="s">
        <v>1089</v>
      </c>
      <c r="D41" s="548"/>
      <c r="F41" s="550"/>
      <c r="G41" s="551"/>
      <c r="H41" s="552"/>
      <c r="J41" s="550"/>
      <c r="K41" s="551"/>
      <c r="L41" s="552"/>
      <c r="N41" s="550"/>
      <c r="O41" s="551"/>
      <c r="P41" s="551"/>
      <c r="Q41" s="551"/>
      <c r="R41" s="551"/>
      <c r="S41" s="551"/>
      <c r="T41" s="551"/>
      <c r="U41" s="551"/>
      <c r="V41" s="553"/>
      <c r="W41" s="571"/>
      <c r="X41" s="571"/>
      <c r="Y41" s="571"/>
      <c r="Z41" s="571"/>
      <c r="AA41" s="571"/>
      <c r="AB41" s="571"/>
      <c r="AC41" s="571"/>
      <c r="AD41" s="552"/>
    </row>
    <row r="42" spans="2:30" ht="16.25" thickTop="1" thickBot="1" x14ac:dyDescent="0.75">
      <c r="B42" s="547" t="s">
        <v>1090</v>
      </c>
      <c r="C42" s="538" t="s">
        <v>1091</v>
      </c>
      <c r="D42" s="548"/>
      <c r="F42" s="550"/>
      <c r="G42" s="551"/>
      <c r="H42" s="552"/>
      <c r="J42" s="550"/>
      <c r="K42" s="551"/>
      <c r="L42" s="552"/>
      <c r="N42" s="550"/>
      <c r="O42" s="551"/>
      <c r="P42" s="551"/>
      <c r="Q42" s="551"/>
      <c r="R42" s="551"/>
      <c r="S42" s="551"/>
      <c r="T42" s="551"/>
      <c r="U42" s="551"/>
      <c r="V42" s="553"/>
      <c r="W42" s="571"/>
      <c r="X42" s="571"/>
      <c r="Y42" s="571"/>
      <c r="Z42" s="571"/>
      <c r="AA42" s="571"/>
      <c r="AB42" s="571"/>
      <c r="AC42" s="571"/>
      <c r="AD42" s="552"/>
    </row>
    <row r="43" spans="2:30" ht="16.25" thickTop="1" thickBot="1" x14ac:dyDescent="0.75">
      <c r="B43" s="547" t="s">
        <v>1092</v>
      </c>
      <c r="C43" s="538" t="s">
        <v>1093</v>
      </c>
      <c r="D43" s="548"/>
      <c r="F43" s="550"/>
      <c r="G43" s="551"/>
      <c r="H43" s="552"/>
      <c r="J43" s="550"/>
      <c r="K43" s="551"/>
      <c r="L43" s="552"/>
      <c r="N43" s="550"/>
      <c r="O43" s="551"/>
      <c r="P43" s="551"/>
      <c r="Q43" s="551"/>
      <c r="R43" s="551"/>
      <c r="S43" s="551"/>
      <c r="T43" s="551"/>
      <c r="U43" s="551"/>
      <c r="V43" s="553"/>
      <c r="W43" s="571"/>
      <c r="X43" s="571"/>
      <c r="Y43" s="571"/>
      <c r="Z43" s="571"/>
      <c r="AA43" s="571"/>
      <c r="AB43" s="571"/>
      <c r="AC43" s="571"/>
      <c r="AD43" s="552"/>
    </row>
    <row r="44" spans="2:30" ht="16.25" thickTop="1" thickBot="1" x14ac:dyDescent="0.75">
      <c r="B44" s="547" t="s">
        <v>1094</v>
      </c>
      <c r="C44" s="538" t="s">
        <v>1095</v>
      </c>
      <c r="D44" s="548"/>
      <c r="F44" s="550"/>
      <c r="G44" s="551"/>
      <c r="H44" s="552"/>
      <c r="J44" s="550"/>
      <c r="K44" s="551"/>
      <c r="L44" s="552"/>
      <c r="N44" s="550"/>
      <c r="O44" s="551"/>
      <c r="P44" s="551"/>
      <c r="Q44" s="551"/>
      <c r="R44" s="551"/>
      <c r="S44" s="551"/>
      <c r="T44" s="551"/>
      <c r="U44" s="551"/>
      <c r="V44" s="553"/>
      <c r="W44" s="571"/>
      <c r="X44" s="571"/>
      <c r="Y44" s="571"/>
      <c r="Z44" s="571"/>
      <c r="AA44" s="571"/>
      <c r="AB44" s="571"/>
      <c r="AC44" s="571"/>
      <c r="AD44" s="552"/>
    </row>
    <row r="45" spans="2:30" ht="16.25" thickTop="1" thickBot="1" x14ac:dyDescent="0.75">
      <c r="B45" s="547" t="s">
        <v>1096</v>
      </c>
      <c r="C45" s="538" t="s">
        <v>1097</v>
      </c>
      <c r="D45" s="548"/>
      <c r="F45" s="550"/>
      <c r="G45" s="551"/>
      <c r="H45" s="552"/>
      <c r="J45" s="550"/>
      <c r="K45" s="551"/>
      <c r="L45" s="552"/>
      <c r="N45" s="550"/>
      <c r="O45" s="551"/>
      <c r="P45" s="551"/>
      <c r="Q45" s="551"/>
      <c r="R45" s="551"/>
      <c r="S45" s="551"/>
      <c r="T45" s="551"/>
      <c r="U45" s="551"/>
      <c r="V45" s="553"/>
      <c r="W45" s="571"/>
      <c r="X45" s="571"/>
      <c r="Y45" s="571"/>
      <c r="Z45" s="571"/>
      <c r="AA45" s="571"/>
      <c r="AB45" s="571"/>
      <c r="AC45" s="571"/>
      <c r="AD45" s="552"/>
    </row>
    <row r="46" spans="2:30" ht="16.25" thickTop="1" thickBot="1" x14ac:dyDescent="0.75">
      <c r="B46" s="547" t="s">
        <v>1098</v>
      </c>
      <c r="C46" s="538" t="s">
        <v>1099</v>
      </c>
      <c r="D46" s="548"/>
      <c r="F46" s="550"/>
      <c r="G46" s="551"/>
      <c r="H46" s="552"/>
      <c r="J46" s="550"/>
      <c r="K46" s="551"/>
      <c r="L46" s="552"/>
      <c r="N46" s="550"/>
      <c r="O46" s="551"/>
      <c r="P46" s="551"/>
      <c r="Q46" s="551"/>
      <c r="R46" s="551"/>
      <c r="S46" s="551"/>
      <c r="T46" s="551"/>
      <c r="U46" s="551"/>
      <c r="V46" s="553"/>
      <c r="W46" s="571"/>
      <c r="X46" s="571"/>
      <c r="Y46" s="571"/>
      <c r="Z46" s="571"/>
      <c r="AA46" s="571"/>
      <c r="AB46" s="571"/>
      <c r="AC46" s="571"/>
      <c r="AD46" s="552"/>
    </row>
    <row r="47" spans="2:30" ht="16.25" thickTop="1" thickBot="1" x14ac:dyDescent="0.75">
      <c r="B47" s="547" t="s">
        <v>1100</v>
      </c>
      <c r="C47" s="538" t="s">
        <v>1101</v>
      </c>
      <c r="D47" s="548"/>
      <c r="F47" s="550"/>
      <c r="G47" s="551"/>
      <c r="H47" s="552"/>
      <c r="J47" s="550"/>
      <c r="K47" s="551"/>
      <c r="L47" s="552"/>
      <c r="N47" s="550"/>
      <c r="O47" s="551"/>
      <c r="P47" s="551"/>
      <c r="Q47" s="551"/>
      <c r="R47" s="551"/>
      <c r="S47" s="551"/>
      <c r="T47" s="551"/>
      <c r="U47" s="551"/>
      <c r="V47" s="553"/>
      <c r="W47" s="571"/>
      <c r="X47" s="571"/>
      <c r="Y47" s="571"/>
      <c r="Z47" s="571"/>
      <c r="AA47" s="571"/>
      <c r="AB47" s="571"/>
      <c r="AC47" s="571"/>
      <c r="AD47" s="552"/>
    </row>
    <row r="48" spans="2:30" ht="16.25" thickTop="1" thickBot="1" x14ac:dyDescent="0.75">
      <c r="B48" s="547" t="s">
        <v>1102</v>
      </c>
      <c r="C48" s="538" t="s">
        <v>1103</v>
      </c>
      <c r="D48" s="548"/>
      <c r="F48" s="550"/>
      <c r="G48" s="551"/>
      <c r="H48" s="552"/>
      <c r="J48" s="550"/>
      <c r="K48" s="551"/>
      <c r="L48" s="552"/>
      <c r="N48" s="550"/>
      <c r="O48" s="551"/>
      <c r="P48" s="551"/>
      <c r="Q48" s="551"/>
      <c r="R48" s="551"/>
      <c r="S48" s="551"/>
      <c r="T48" s="551"/>
      <c r="U48" s="551"/>
      <c r="V48" s="553"/>
      <c r="W48" s="571"/>
      <c r="X48" s="571"/>
      <c r="Y48" s="571"/>
      <c r="Z48" s="571"/>
      <c r="AA48" s="571"/>
      <c r="AB48" s="571"/>
      <c r="AC48" s="571"/>
      <c r="AD48" s="552"/>
    </row>
    <row r="49" spans="2:30" ht="16.25" thickTop="1" thickBot="1" x14ac:dyDescent="0.75">
      <c r="B49" s="547" t="s">
        <v>1104</v>
      </c>
      <c r="C49" s="538" t="s">
        <v>1105</v>
      </c>
      <c r="D49" s="548"/>
      <c r="F49" s="550"/>
      <c r="G49" s="551"/>
      <c r="H49" s="552"/>
      <c r="J49" s="550"/>
      <c r="K49" s="551"/>
      <c r="L49" s="552"/>
      <c r="N49" s="550"/>
      <c r="O49" s="551"/>
      <c r="P49" s="551"/>
      <c r="Q49" s="551"/>
      <c r="R49" s="551"/>
      <c r="S49" s="551"/>
      <c r="T49" s="551"/>
      <c r="U49" s="551"/>
      <c r="V49" s="553"/>
      <c r="W49" s="571"/>
      <c r="X49" s="571"/>
      <c r="Y49" s="571"/>
      <c r="Z49" s="571"/>
      <c r="AA49" s="571"/>
      <c r="AB49" s="571"/>
      <c r="AC49" s="571"/>
      <c r="AD49" s="552"/>
    </row>
    <row r="50" spans="2:30" ht="16.25" thickTop="1" thickBot="1" x14ac:dyDescent="0.75">
      <c r="B50" s="547" t="s">
        <v>1106</v>
      </c>
      <c r="C50" s="538" t="s">
        <v>1107</v>
      </c>
      <c r="D50" s="548"/>
      <c r="F50" s="550"/>
      <c r="G50" s="551"/>
      <c r="H50" s="552"/>
      <c r="J50" s="550"/>
      <c r="K50" s="551"/>
      <c r="L50" s="552"/>
      <c r="N50" s="550"/>
      <c r="O50" s="551"/>
      <c r="P50" s="551"/>
      <c r="Q50" s="551"/>
      <c r="R50" s="551"/>
      <c r="S50" s="551"/>
      <c r="T50" s="551"/>
      <c r="U50" s="551"/>
      <c r="V50" s="553"/>
      <c r="W50" s="571"/>
      <c r="X50" s="571"/>
      <c r="Y50" s="571"/>
      <c r="Z50" s="571"/>
      <c r="AA50" s="571"/>
      <c r="AB50" s="571"/>
      <c r="AC50" s="571"/>
      <c r="AD50" s="552"/>
    </row>
    <row r="51" spans="2:30" ht="16.25" thickTop="1" thickBot="1" x14ac:dyDescent="0.75">
      <c r="B51" s="547" t="s">
        <v>1108</v>
      </c>
      <c r="C51" s="538" t="s">
        <v>1109</v>
      </c>
      <c r="D51" s="548"/>
      <c r="F51" s="550"/>
      <c r="G51" s="551"/>
      <c r="H51" s="552"/>
      <c r="J51" s="550"/>
      <c r="K51" s="551"/>
      <c r="L51" s="552"/>
      <c r="N51" s="550"/>
      <c r="O51" s="551"/>
      <c r="P51" s="551"/>
      <c r="Q51" s="551"/>
      <c r="R51" s="551"/>
      <c r="S51" s="551"/>
      <c r="T51" s="551"/>
      <c r="U51" s="551"/>
      <c r="V51" s="553"/>
      <c r="W51" s="571"/>
      <c r="X51" s="571"/>
      <c r="Y51" s="571"/>
      <c r="Z51" s="571"/>
      <c r="AA51" s="571"/>
      <c r="AB51" s="571"/>
      <c r="AC51" s="571"/>
      <c r="AD51" s="552"/>
    </row>
    <row r="52" spans="2:30" ht="16.25" thickTop="1" thickBot="1" x14ac:dyDescent="0.75">
      <c r="B52" s="547" t="s">
        <v>1110</v>
      </c>
      <c r="C52" s="538" t="s">
        <v>1111</v>
      </c>
      <c r="D52" s="548"/>
      <c r="F52" s="550"/>
      <c r="G52" s="551"/>
      <c r="H52" s="552"/>
      <c r="J52" s="550"/>
      <c r="K52" s="551"/>
      <c r="L52" s="552"/>
      <c r="N52" s="550"/>
      <c r="O52" s="551"/>
      <c r="P52" s="551"/>
      <c r="Q52" s="551"/>
      <c r="R52" s="551"/>
      <c r="S52" s="551"/>
      <c r="T52" s="551"/>
      <c r="U52" s="551"/>
      <c r="V52" s="553"/>
      <c r="W52" s="571"/>
      <c r="X52" s="571"/>
      <c r="Y52" s="571"/>
      <c r="Z52" s="571"/>
      <c r="AA52" s="571"/>
      <c r="AB52" s="571"/>
      <c r="AC52" s="571"/>
      <c r="AD52" s="552"/>
    </row>
    <row r="53" spans="2:30" ht="16.25" thickTop="1" thickBot="1" x14ac:dyDescent="0.75">
      <c r="B53" s="547" t="s">
        <v>1112</v>
      </c>
      <c r="C53" s="538" t="s">
        <v>1113</v>
      </c>
      <c r="D53" s="548"/>
      <c r="F53" s="550"/>
      <c r="G53" s="551"/>
      <c r="H53" s="552"/>
      <c r="J53" s="550"/>
      <c r="K53" s="551"/>
      <c r="L53" s="552"/>
      <c r="N53" s="550"/>
      <c r="O53" s="551"/>
      <c r="P53" s="551"/>
      <c r="Q53" s="551"/>
      <c r="R53" s="551"/>
      <c r="S53" s="551"/>
      <c r="T53" s="551"/>
      <c r="U53" s="551"/>
      <c r="V53" s="553"/>
      <c r="W53" s="571"/>
      <c r="X53" s="571"/>
      <c r="Y53" s="571"/>
      <c r="Z53" s="571"/>
      <c r="AA53" s="571"/>
      <c r="AB53" s="571"/>
      <c r="AC53" s="571"/>
      <c r="AD53" s="552"/>
    </row>
    <row r="54" spans="2:30" ht="16.25" thickTop="1" thickBot="1" x14ac:dyDescent="0.75">
      <c r="B54" s="547" t="s">
        <v>1114</v>
      </c>
      <c r="C54" s="538" t="s">
        <v>1115</v>
      </c>
      <c r="D54" s="548"/>
      <c r="F54" s="550"/>
      <c r="G54" s="551"/>
      <c r="H54" s="552"/>
      <c r="J54" s="550"/>
      <c r="K54" s="551"/>
      <c r="L54" s="552"/>
      <c r="N54" s="550"/>
      <c r="O54" s="551"/>
      <c r="P54" s="551"/>
      <c r="Q54" s="551"/>
      <c r="R54" s="551"/>
      <c r="S54" s="551"/>
      <c r="T54" s="551"/>
      <c r="U54" s="551"/>
      <c r="V54" s="553"/>
      <c r="W54" s="571"/>
      <c r="X54" s="571"/>
      <c r="Y54" s="571"/>
      <c r="Z54" s="571"/>
      <c r="AA54" s="571"/>
      <c r="AB54" s="571"/>
      <c r="AC54" s="571"/>
      <c r="AD54" s="552"/>
    </row>
    <row r="55" spans="2:30" ht="16.25" thickTop="1" thickBot="1" x14ac:dyDescent="0.75">
      <c r="B55" s="547" t="s">
        <v>1116</v>
      </c>
      <c r="C55" s="538" t="s">
        <v>1117</v>
      </c>
      <c r="D55" s="548"/>
      <c r="F55" s="550"/>
      <c r="G55" s="551"/>
      <c r="H55" s="552"/>
      <c r="J55" s="550"/>
      <c r="K55" s="551"/>
      <c r="L55" s="552"/>
      <c r="N55" s="550"/>
      <c r="O55" s="551"/>
      <c r="P55" s="551"/>
      <c r="Q55" s="551"/>
      <c r="R55" s="551"/>
      <c r="S55" s="551"/>
      <c r="T55" s="551"/>
      <c r="U55" s="551"/>
      <c r="V55" s="553"/>
      <c r="W55" s="571"/>
      <c r="X55" s="571"/>
      <c r="Y55" s="571"/>
      <c r="Z55" s="571"/>
      <c r="AA55" s="571"/>
      <c r="AB55" s="571"/>
      <c r="AC55" s="571"/>
      <c r="AD55" s="552"/>
    </row>
    <row r="56" spans="2:30" ht="16.25" thickTop="1" thickBot="1" x14ac:dyDescent="0.75">
      <c r="B56" s="547" t="s">
        <v>1118</v>
      </c>
      <c r="C56" s="538" t="s">
        <v>1119</v>
      </c>
      <c r="D56" s="548"/>
      <c r="F56" s="550"/>
      <c r="G56" s="551"/>
      <c r="H56" s="552"/>
      <c r="J56" s="550"/>
      <c r="K56" s="551"/>
      <c r="L56" s="552"/>
      <c r="N56" s="550"/>
      <c r="O56" s="551"/>
      <c r="P56" s="551"/>
      <c r="Q56" s="551"/>
      <c r="R56" s="551"/>
      <c r="S56" s="551"/>
      <c r="T56" s="551"/>
      <c r="U56" s="551"/>
      <c r="V56" s="553"/>
      <c r="W56" s="571"/>
      <c r="X56" s="571"/>
      <c r="Y56" s="571"/>
      <c r="Z56" s="571"/>
      <c r="AA56" s="571"/>
      <c r="AB56" s="571"/>
      <c r="AC56" s="571"/>
      <c r="AD56" s="552"/>
    </row>
    <row r="57" spans="2:30" ht="16.25" thickTop="1" thickBot="1" x14ac:dyDescent="0.75">
      <c r="B57" s="547" t="s">
        <v>1120</v>
      </c>
      <c r="C57" s="538" t="s">
        <v>1121</v>
      </c>
      <c r="D57" s="548"/>
      <c r="F57" s="550"/>
      <c r="G57" s="551"/>
      <c r="H57" s="552"/>
      <c r="J57" s="550"/>
      <c r="K57" s="551"/>
      <c r="L57" s="552"/>
      <c r="N57" s="550"/>
      <c r="O57" s="551"/>
      <c r="P57" s="551"/>
      <c r="Q57" s="551"/>
      <c r="R57" s="551"/>
      <c r="S57" s="551"/>
      <c r="T57" s="551"/>
      <c r="U57" s="551"/>
      <c r="V57" s="553"/>
      <c r="W57" s="571"/>
      <c r="X57" s="571"/>
      <c r="Y57" s="571"/>
      <c r="Z57" s="571"/>
      <c r="AA57" s="571"/>
      <c r="AB57" s="571"/>
      <c r="AC57" s="571"/>
      <c r="AD57" s="552"/>
    </row>
    <row r="58" spans="2:30" ht="16.25" thickTop="1" thickBot="1" x14ac:dyDescent="0.75">
      <c r="B58" s="547" t="s">
        <v>1122</v>
      </c>
      <c r="C58" s="538" t="s">
        <v>1123</v>
      </c>
      <c r="D58" s="548"/>
      <c r="F58" s="550"/>
      <c r="G58" s="551"/>
      <c r="H58" s="552"/>
      <c r="J58" s="550"/>
      <c r="K58" s="551"/>
      <c r="L58" s="552"/>
      <c r="N58" s="550"/>
      <c r="O58" s="551"/>
      <c r="P58" s="551"/>
      <c r="Q58" s="551"/>
      <c r="R58" s="551"/>
      <c r="S58" s="551"/>
      <c r="T58" s="551"/>
      <c r="U58" s="551"/>
      <c r="V58" s="553"/>
      <c r="W58" s="571"/>
      <c r="X58" s="571"/>
      <c r="Y58" s="571"/>
      <c r="Z58" s="571"/>
      <c r="AA58" s="571"/>
      <c r="AB58" s="571"/>
      <c r="AC58" s="571"/>
      <c r="AD58" s="552"/>
    </row>
    <row r="59" spans="2:30" ht="16.25" thickTop="1" thickBot="1" x14ac:dyDescent="0.75">
      <c r="B59" s="547" t="s">
        <v>1124</v>
      </c>
      <c r="C59" s="538" t="s">
        <v>1125</v>
      </c>
      <c r="D59" s="548"/>
      <c r="F59" s="550"/>
      <c r="G59" s="551"/>
      <c r="H59" s="552"/>
      <c r="J59" s="550"/>
      <c r="K59" s="551"/>
      <c r="L59" s="552"/>
      <c r="N59" s="550"/>
      <c r="O59" s="551"/>
      <c r="P59" s="551"/>
      <c r="Q59" s="551"/>
      <c r="R59" s="551"/>
      <c r="S59" s="551"/>
      <c r="T59" s="551"/>
      <c r="U59" s="551"/>
      <c r="V59" s="553"/>
      <c r="W59" s="571"/>
      <c r="X59" s="571"/>
      <c r="Y59" s="571"/>
      <c r="Z59" s="571"/>
      <c r="AA59" s="571"/>
      <c r="AB59" s="571"/>
      <c r="AC59" s="571"/>
      <c r="AD59" s="552"/>
    </row>
    <row r="60" spans="2:30" ht="16.25" thickTop="1" thickBot="1" x14ac:dyDescent="0.75">
      <c r="B60" s="547" t="s">
        <v>1126</v>
      </c>
      <c r="C60" s="538" t="s">
        <v>1127</v>
      </c>
      <c r="D60" s="548"/>
      <c r="F60" s="550"/>
      <c r="G60" s="551"/>
      <c r="H60" s="552"/>
      <c r="J60" s="550"/>
      <c r="K60" s="551"/>
      <c r="L60" s="552"/>
      <c r="N60" s="550"/>
      <c r="O60" s="551"/>
      <c r="P60" s="551"/>
      <c r="Q60" s="551"/>
      <c r="R60" s="551"/>
      <c r="S60" s="551"/>
      <c r="T60" s="551"/>
      <c r="U60" s="551"/>
      <c r="V60" s="553"/>
      <c r="W60" s="571"/>
      <c r="X60" s="571"/>
      <c r="Y60" s="571"/>
      <c r="Z60" s="571"/>
      <c r="AA60" s="571"/>
      <c r="AB60" s="571"/>
      <c r="AC60" s="571"/>
      <c r="AD60" s="552"/>
    </row>
    <row r="61" spans="2:30" ht="16.25" thickTop="1" thickBot="1" x14ac:dyDescent="0.75">
      <c r="B61" s="547" t="s">
        <v>1128</v>
      </c>
      <c r="C61" s="538" t="s">
        <v>1129</v>
      </c>
      <c r="D61" s="548"/>
      <c r="F61" s="550"/>
      <c r="G61" s="551"/>
      <c r="H61" s="552"/>
      <c r="J61" s="550"/>
      <c r="K61" s="551"/>
      <c r="L61" s="552"/>
      <c r="N61" s="550"/>
      <c r="O61" s="551"/>
      <c r="P61" s="551"/>
      <c r="Q61" s="551"/>
      <c r="R61" s="551"/>
      <c r="S61" s="551"/>
      <c r="T61" s="551"/>
      <c r="U61" s="551"/>
      <c r="V61" s="553"/>
      <c r="W61" s="571"/>
      <c r="X61" s="571"/>
      <c r="Y61" s="571"/>
      <c r="Z61" s="571"/>
      <c r="AA61" s="571"/>
      <c r="AB61" s="571"/>
      <c r="AC61" s="571"/>
      <c r="AD61" s="552"/>
    </row>
    <row r="62" spans="2:30" ht="16.25" thickTop="1" thickBot="1" x14ac:dyDescent="0.75">
      <c r="B62" s="547" t="s">
        <v>1130</v>
      </c>
      <c r="C62" s="538" t="s">
        <v>1131</v>
      </c>
      <c r="D62" s="548"/>
      <c r="F62" s="550"/>
      <c r="G62" s="551"/>
      <c r="H62" s="552"/>
      <c r="J62" s="550"/>
      <c r="K62" s="551"/>
      <c r="L62" s="552"/>
      <c r="N62" s="550"/>
      <c r="O62" s="551"/>
      <c r="P62" s="551"/>
      <c r="Q62" s="551"/>
      <c r="R62" s="551"/>
      <c r="S62" s="551"/>
      <c r="T62" s="551"/>
      <c r="U62" s="551"/>
      <c r="V62" s="553"/>
      <c r="W62" s="571"/>
      <c r="X62" s="571"/>
      <c r="Y62" s="571"/>
      <c r="Z62" s="571"/>
      <c r="AA62" s="571"/>
      <c r="AB62" s="571"/>
      <c r="AC62" s="571"/>
      <c r="AD62" s="552"/>
    </row>
    <row r="63" spans="2:30" ht="16.25" thickTop="1" thickBot="1" x14ac:dyDescent="0.75">
      <c r="B63" s="547" t="s">
        <v>1132</v>
      </c>
      <c r="C63" s="538" t="s">
        <v>1133</v>
      </c>
      <c r="D63" s="548"/>
      <c r="F63" s="550"/>
      <c r="G63" s="551"/>
      <c r="H63" s="552"/>
      <c r="J63" s="550"/>
      <c r="K63" s="551"/>
      <c r="L63" s="552"/>
      <c r="N63" s="550"/>
      <c r="O63" s="551"/>
      <c r="P63" s="551"/>
      <c r="Q63" s="551"/>
      <c r="R63" s="551"/>
      <c r="S63" s="551"/>
      <c r="T63" s="551"/>
      <c r="U63" s="551"/>
      <c r="V63" s="553"/>
      <c r="W63" s="571"/>
      <c r="X63" s="571"/>
      <c r="Y63" s="571"/>
      <c r="Z63" s="571"/>
      <c r="AA63" s="571"/>
      <c r="AB63" s="571"/>
      <c r="AC63" s="571"/>
      <c r="AD63" s="552"/>
    </row>
    <row r="64" spans="2:30" ht="16.25" thickTop="1" thickBot="1" x14ac:dyDescent="0.75">
      <c r="B64" s="547" t="s">
        <v>1134</v>
      </c>
      <c r="C64" s="538" t="s">
        <v>1135</v>
      </c>
      <c r="D64" s="548"/>
      <c r="F64" s="550"/>
      <c r="G64" s="551"/>
      <c r="H64" s="552"/>
      <c r="J64" s="550"/>
      <c r="K64" s="551"/>
      <c r="L64" s="552"/>
      <c r="N64" s="550"/>
      <c r="O64" s="551"/>
      <c r="P64" s="551"/>
      <c r="Q64" s="551"/>
      <c r="R64" s="551"/>
      <c r="S64" s="551"/>
      <c r="T64" s="551"/>
      <c r="U64" s="551"/>
      <c r="V64" s="553"/>
      <c r="W64" s="571"/>
      <c r="X64" s="571"/>
      <c r="Y64" s="571"/>
      <c r="Z64" s="571"/>
      <c r="AA64" s="571"/>
      <c r="AB64" s="571"/>
      <c r="AC64" s="571"/>
      <c r="AD64" s="552"/>
    </row>
    <row r="65" spans="2:30" ht="16.25" thickTop="1" thickBot="1" x14ac:dyDescent="0.75">
      <c r="B65" s="547" t="s">
        <v>1136</v>
      </c>
      <c r="C65" s="538" t="s">
        <v>1137</v>
      </c>
      <c r="D65" s="548"/>
      <c r="F65" s="550"/>
      <c r="G65" s="551"/>
      <c r="H65" s="552"/>
      <c r="J65" s="550"/>
      <c r="K65" s="551"/>
      <c r="L65" s="552"/>
      <c r="N65" s="550"/>
      <c r="O65" s="551"/>
      <c r="P65" s="551"/>
      <c r="Q65" s="551"/>
      <c r="R65" s="551"/>
      <c r="S65" s="551"/>
      <c r="T65" s="551"/>
      <c r="U65" s="551"/>
      <c r="V65" s="553"/>
      <c r="W65" s="571"/>
      <c r="X65" s="571"/>
      <c r="Y65" s="571"/>
      <c r="Z65" s="571"/>
      <c r="AA65" s="571"/>
      <c r="AB65" s="571"/>
      <c r="AC65" s="571"/>
      <c r="AD65" s="552"/>
    </row>
    <row r="66" spans="2:30" ht="16.25" thickTop="1" thickBot="1" x14ac:dyDescent="0.75">
      <c r="B66" s="554" t="s">
        <v>1138</v>
      </c>
      <c r="C66" s="555" t="s">
        <v>1139</v>
      </c>
      <c r="D66" s="556"/>
      <c r="F66" s="550"/>
      <c r="G66" s="551"/>
      <c r="H66" s="552"/>
      <c r="J66" s="557"/>
      <c r="K66" s="558"/>
      <c r="L66" s="559"/>
      <c r="N66" s="557"/>
      <c r="O66" s="558"/>
      <c r="P66" s="558"/>
      <c r="Q66" s="558"/>
      <c r="R66" s="558"/>
      <c r="S66" s="558"/>
      <c r="T66" s="558"/>
      <c r="U66" s="558"/>
      <c r="V66" s="560"/>
      <c r="W66" s="571"/>
      <c r="X66" s="571"/>
      <c r="Y66" s="571"/>
      <c r="Z66" s="571"/>
      <c r="AA66" s="571"/>
      <c r="AB66" s="571"/>
      <c r="AC66" s="571"/>
      <c r="AD66" s="559"/>
    </row>
    <row r="67" spans="2:30" ht="31" thickTop="1" thickBot="1" x14ac:dyDescent="0.75">
      <c r="B67" s="554" t="s">
        <v>1140</v>
      </c>
      <c r="C67" s="555" t="s">
        <v>1141</v>
      </c>
      <c r="D67" s="556"/>
      <c r="F67" s="577"/>
      <c r="G67" s="578"/>
      <c r="H67" s="579"/>
      <c r="J67" s="577"/>
      <c r="K67" s="578"/>
      <c r="L67" s="579"/>
      <c r="N67" s="557"/>
      <c r="O67" s="558"/>
      <c r="P67" s="558"/>
      <c r="Q67" s="558"/>
      <c r="R67" s="558"/>
      <c r="S67" s="558"/>
      <c r="T67" s="558"/>
      <c r="U67" s="558"/>
      <c r="V67" s="560"/>
      <c r="W67" s="571"/>
      <c r="X67" s="571"/>
      <c r="Y67" s="571"/>
      <c r="Z67" s="571"/>
      <c r="AA67" s="571"/>
      <c r="AB67" s="571"/>
      <c r="AC67" s="571"/>
      <c r="AD67" s="559"/>
    </row>
    <row r="68" spans="2:30" ht="31" thickTop="1" thickBot="1" x14ac:dyDescent="0.75">
      <c r="B68" s="554" t="s">
        <v>1142</v>
      </c>
      <c r="C68" s="555" t="s">
        <v>1143</v>
      </c>
      <c r="D68" s="556"/>
      <c r="F68" s="577"/>
      <c r="G68" s="578"/>
      <c r="H68" s="579"/>
      <c r="J68" s="577"/>
      <c r="K68" s="578"/>
      <c r="L68" s="579"/>
      <c r="N68" s="577"/>
      <c r="O68" s="580"/>
      <c r="P68" s="580"/>
      <c r="Q68" s="580"/>
      <c r="R68" s="580"/>
      <c r="S68" s="580"/>
      <c r="T68" s="580"/>
      <c r="U68" s="580"/>
      <c r="V68" s="580"/>
      <c r="W68" s="580"/>
      <c r="X68" s="580"/>
      <c r="Y68" s="580"/>
      <c r="Z68" s="580"/>
      <c r="AA68" s="560"/>
      <c r="AB68" s="560"/>
      <c r="AC68" s="560"/>
      <c r="AD68" s="559"/>
    </row>
    <row r="69" spans="2:30" ht="31" thickTop="1" thickBot="1" x14ac:dyDescent="0.75">
      <c r="B69" s="554" t="s">
        <v>1144</v>
      </c>
      <c r="C69" s="555" t="s">
        <v>1145</v>
      </c>
      <c r="D69" s="556"/>
      <c r="F69" s="577"/>
      <c r="G69" s="578"/>
      <c r="H69" s="579"/>
      <c r="J69" s="577"/>
      <c r="K69" s="578"/>
      <c r="L69" s="579"/>
      <c r="N69" s="557"/>
      <c r="O69" s="580"/>
      <c r="P69" s="580"/>
      <c r="Q69" s="580"/>
      <c r="R69" s="580"/>
      <c r="S69" s="580"/>
      <c r="T69" s="580"/>
      <c r="U69" s="580"/>
      <c r="V69" s="581"/>
      <c r="W69" s="560"/>
      <c r="X69" s="560"/>
      <c r="Y69" s="580"/>
      <c r="Z69" s="580"/>
      <c r="AA69" s="580"/>
      <c r="AB69" s="580"/>
      <c r="AC69" s="580"/>
      <c r="AD69" s="559"/>
    </row>
    <row r="70" spans="2:30" ht="45.75" thickTop="1" thickBot="1" x14ac:dyDescent="0.75">
      <c r="B70" s="554" t="s">
        <v>1146</v>
      </c>
      <c r="C70" s="649" t="s">
        <v>1371</v>
      </c>
      <c r="D70" s="556"/>
      <c r="F70" s="577"/>
      <c r="G70" s="578"/>
      <c r="H70" s="579"/>
      <c r="J70" s="577"/>
      <c r="K70" s="578"/>
      <c r="L70" s="579"/>
      <c r="N70" s="577"/>
      <c r="O70" s="580"/>
      <c r="P70" s="580"/>
      <c r="Q70" s="580"/>
      <c r="R70" s="580"/>
      <c r="S70" s="580"/>
      <c r="T70" s="580"/>
      <c r="U70" s="580"/>
      <c r="V70" s="580"/>
      <c r="W70" s="580"/>
      <c r="X70" s="580"/>
      <c r="Y70" s="560"/>
      <c r="Z70" s="560"/>
      <c r="AA70" s="560"/>
      <c r="AB70" s="560"/>
      <c r="AC70" s="560"/>
      <c r="AD70" s="559"/>
    </row>
    <row r="71" spans="2:30" ht="43.5" customHeight="1" thickTop="1" thickBot="1" x14ac:dyDescent="0.75">
      <c r="B71" s="547">
        <v>210</v>
      </c>
      <c r="C71" s="561" t="s">
        <v>1147</v>
      </c>
      <c r="D71" s="549"/>
      <c r="F71" s="577"/>
      <c r="G71" s="578"/>
      <c r="H71" s="579"/>
      <c r="J71" s="577"/>
      <c r="K71" s="578"/>
      <c r="L71" s="579"/>
      <c r="N71" s="582"/>
      <c r="O71" s="583"/>
      <c r="P71" s="583"/>
      <c r="Q71" s="583"/>
      <c r="R71" s="583"/>
      <c r="S71" s="583"/>
      <c r="T71" s="583"/>
      <c r="U71" s="583"/>
      <c r="V71" s="581"/>
      <c r="W71" s="581"/>
      <c r="X71" s="581"/>
      <c r="Y71" s="581"/>
      <c r="Z71" s="581"/>
      <c r="AA71" s="581"/>
      <c r="AB71" s="581"/>
      <c r="AC71" s="581"/>
      <c r="AD71" s="580"/>
    </row>
    <row r="72" spans="2:30" ht="31" thickTop="1" thickBot="1" x14ac:dyDescent="0.75">
      <c r="B72" s="547">
        <v>211</v>
      </c>
      <c r="C72" s="561" t="s">
        <v>1148</v>
      </c>
      <c r="D72" s="549"/>
      <c r="F72" s="577"/>
      <c r="G72" s="578"/>
      <c r="H72" s="579"/>
      <c r="J72" s="577"/>
      <c r="K72" s="578"/>
      <c r="L72" s="579"/>
      <c r="N72" s="582"/>
      <c r="O72" s="583"/>
      <c r="P72" s="583"/>
      <c r="Q72" s="583"/>
      <c r="R72" s="583"/>
      <c r="S72" s="583"/>
      <c r="T72" s="583"/>
      <c r="U72" s="583"/>
      <c r="V72" s="581"/>
      <c r="W72" s="581"/>
      <c r="X72" s="581"/>
      <c r="Y72" s="581"/>
      <c r="Z72" s="581"/>
      <c r="AA72" s="581"/>
      <c r="AB72" s="581"/>
      <c r="AC72" s="581"/>
      <c r="AD72" s="580"/>
    </row>
    <row r="73" spans="2:30" ht="31" thickTop="1" thickBot="1" x14ac:dyDescent="0.75">
      <c r="B73" s="547">
        <v>212</v>
      </c>
      <c r="C73" s="561" t="s">
        <v>1149</v>
      </c>
      <c r="D73" s="549"/>
      <c r="F73" s="577"/>
      <c r="G73" s="578"/>
      <c r="H73" s="579"/>
      <c r="J73" s="577"/>
      <c r="K73" s="578"/>
      <c r="L73" s="579"/>
      <c r="N73" s="582"/>
      <c r="O73" s="583"/>
      <c r="P73" s="583"/>
      <c r="Q73" s="583"/>
      <c r="R73" s="583"/>
      <c r="S73" s="583"/>
      <c r="T73" s="583"/>
      <c r="U73" s="583"/>
      <c r="V73" s="581"/>
      <c r="W73" s="581"/>
      <c r="X73" s="581"/>
      <c r="Y73" s="581"/>
      <c r="Z73" s="581"/>
      <c r="AA73" s="581"/>
      <c r="AB73" s="581"/>
      <c r="AC73" s="581"/>
      <c r="AD73" s="580"/>
    </row>
    <row r="74" spans="2:30" ht="31" thickTop="1" thickBot="1" x14ac:dyDescent="0.75">
      <c r="B74" s="547">
        <v>213</v>
      </c>
      <c r="C74" s="561" t="s">
        <v>1150</v>
      </c>
      <c r="D74" s="549"/>
      <c r="F74" s="577"/>
      <c r="G74" s="578"/>
      <c r="H74" s="579"/>
      <c r="J74" s="577"/>
      <c r="K74" s="578"/>
      <c r="L74" s="579"/>
      <c r="N74" s="582"/>
      <c r="O74" s="583"/>
      <c r="P74" s="583"/>
      <c r="Q74" s="583"/>
      <c r="R74" s="583"/>
      <c r="S74" s="583"/>
      <c r="T74" s="583"/>
      <c r="U74" s="583"/>
      <c r="V74" s="581"/>
      <c r="W74" s="581"/>
      <c r="X74" s="581"/>
      <c r="Y74" s="581"/>
      <c r="Z74" s="581"/>
      <c r="AA74" s="581"/>
      <c r="AB74" s="581"/>
      <c r="AC74" s="581"/>
      <c r="AD74" s="580"/>
    </row>
    <row r="75" spans="2:30" ht="31" thickTop="1" thickBot="1" x14ac:dyDescent="0.75">
      <c r="B75" s="547">
        <v>214</v>
      </c>
      <c r="C75" s="561" t="s">
        <v>1151</v>
      </c>
      <c r="D75" s="562"/>
      <c r="F75" s="577"/>
      <c r="G75" s="578"/>
      <c r="H75" s="579"/>
      <c r="J75" s="577"/>
      <c r="K75" s="578"/>
      <c r="L75" s="579"/>
      <c r="N75" s="582"/>
      <c r="O75" s="583"/>
      <c r="P75" s="583"/>
      <c r="Q75" s="583"/>
      <c r="R75" s="583"/>
      <c r="S75" s="583"/>
      <c r="T75" s="583"/>
      <c r="U75" s="583"/>
      <c r="V75" s="581"/>
      <c r="W75" s="581"/>
      <c r="X75" s="581"/>
      <c r="Y75" s="581"/>
      <c r="Z75" s="581"/>
      <c r="AA75" s="581"/>
      <c r="AB75" s="581"/>
      <c r="AC75" s="581"/>
      <c r="AD75" s="580"/>
    </row>
    <row r="76" spans="2:30" ht="75.25" thickTop="1" thickBot="1" x14ac:dyDescent="0.75">
      <c r="B76" s="554">
        <v>215</v>
      </c>
      <c r="C76" s="561" t="s">
        <v>1152</v>
      </c>
      <c r="D76" s="562"/>
      <c r="F76" s="577"/>
      <c r="G76" s="578"/>
      <c r="H76" s="579"/>
      <c r="J76" s="577"/>
      <c r="K76" s="578"/>
      <c r="L76" s="579"/>
      <c r="N76" s="582"/>
      <c r="O76" s="583"/>
      <c r="P76" s="583"/>
      <c r="Q76" s="583"/>
      <c r="R76" s="583"/>
      <c r="S76" s="583"/>
      <c r="T76" s="583"/>
      <c r="U76" s="583"/>
      <c r="V76" s="581"/>
      <c r="W76" s="581"/>
      <c r="X76" s="581"/>
      <c r="Y76" s="581"/>
      <c r="Z76" s="581"/>
      <c r="AA76" s="581"/>
      <c r="AB76" s="560"/>
      <c r="AC76" s="560"/>
      <c r="AD76" s="559"/>
    </row>
    <row r="77" spans="2:30" ht="60.5" thickTop="1" thickBot="1" x14ac:dyDescent="0.75">
      <c r="B77" s="554">
        <v>216</v>
      </c>
      <c r="C77" s="561" t="s">
        <v>1153</v>
      </c>
      <c r="D77" s="562"/>
      <c r="F77" s="577"/>
      <c r="G77" s="578"/>
      <c r="H77" s="579"/>
      <c r="J77" s="577"/>
      <c r="K77" s="578"/>
      <c r="L77" s="579"/>
      <c r="N77" s="582"/>
      <c r="O77" s="583"/>
      <c r="P77" s="583"/>
      <c r="Q77" s="583"/>
      <c r="R77" s="583"/>
      <c r="S77" s="583"/>
      <c r="T77" s="583"/>
      <c r="U77" s="583"/>
      <c r="V77" s="581"/>
      <c r="W77" s="581"/>
      <c r="X77" s="581"/>
      <c r="Y77" s="581"/>
      <c r="Z77" s="581"/>
      <c r="AA77" s="581"/>
      <c r="AB77" s="581"/>
      <c r="AC77" s="581"/>
      <c r="AD77" s="580"/>
    </row>
    <row r="78" spans="2:30" ht="60.5" thickTop="1" thickBot="1" x14ac:dyDescent="0.75">
      <c r="B78" s="554">
        <v>217</v>
      </c>
      <c r="C78" s="561" t="s">
        <v>1154</v>
      </c>
      <c r="D78" s="562"/>
      <c r="F78" s="577"/>
      <c r="G78" s="578"/>
      <c r="H78" s="579"/>
      <c r="J78" s="577"/>
      <c r="K78" s="578"/>
      <c r="L78" s="579"/>
      <c r="N78" s="582"/>
      <c r="O78" s="583"/>
      <c r="P78" s="583"/>
      <c r="Q78" s="583"/>
      <c r="R78" s="583"/>
      <c r="S78" s="583"/>
      <c r="T78" s="583"/>
      <c r="U78" s="583"/>
      <c r="V78" s="581"/>
      <c r="W78" s="581"/>
      <c r="X78" s="581"/>
      <c r="Y78" s="581"/>
      <c r="Z78" s="581"/>
      <c r="AA78" s="581"/>
      <c r="AB78" s="581"/>
      <c r="AC78" s="581"/>
      <c r="AD78" s="580"/>
    </row>
    <row r="79" spans="2:30" ht="60.5" thickTop="1" thickBot="1" x14ac:dyDescent="0.75">
      <c r="B79" s="554">
        <v>218</v>
      </c>
      <c r="C79" s="561" t="s">
        <v>1155</v>
      </c>
      <c r="D79" s="562"/>
      <c r="F79" s="577"/>
      <c r="G79" s="578"/>
      <c r="H79" s="579"/>
      <c r="J79" s="577"/>
      <c r="K79" s="578"/>
      <c r="L79" s="579"/>
      <c r="N79" s="582"/>
      <c r="O79" s="583"/>
      <c r="P79" s="583"/>
      <c r="Q79" s="583"/>
      <c r="R79" s="583"/>
      <c r="S79" s="583"/>
      <c r="T79" s="583"/>
      <c r="U79" s="583"/>
      <c r="V79" s="581"/>
      <c r="W79" s="581"/>
      <c r="X79" s="581"/>
      <c r="Y79" s="581"/>
      <c r="Z79" s="581"/>
      <c r="AA79" s="581"/>
      <c r="AB79" s="581"/>
      <c r="AC79" s="581"/>
      <c r="AD79" s="580"/>
    </row>
    <row r="80" spans="2:30" ht="60.5" thickTop="1" thickBot="1" x14ac:dyDescent="0.75">
      <c r="B80" s="563">
        <v>219</v>
      </c>
      <c r="C80" s="561" t="s">
        <v>1156</v>
      </c>
      <c r="D80" s="564"/>
      <c r="F80" s="577"/>
      <c r="G80" s="578"/>
      <c r="H80" s="579"/>
      <c r="J80" s="577"/>
      <c r="K80" s="578"/>
      <c r="L80" s="579"/>
      <c r="N80" s="582"/>
      <c r="O80" s="583"/>
      <c r="P80" s="583"/>
      <c r="Q80" s="583"/>
      <c r="R80" s="583"/>
      <c r="S80" s="583"/>
      <c r="T80" s="583"/>
      <c r="U80" s="583"/>
      <c r="V80" s="581"/>
      <c r="W80" s="581"/>
      <c r="X80" s="581"/>
      <c r="Y80" s="581"/>
      <c r="Z80" s="581"/>
      <c r="AA80" s="581"/>
      <c r="AB80" s="581"/>
      <c r="AC80" s="581"/>
      <c r="AD80" s="580"/>
    </row>
    <row r="81" spans="2:17" x14ac:dyDescent="0.6">
      <c r="B81" s="922" t="s">
        <v>1157</v>
      </c>
      <c r="C81" s="922"/>
      <c r="D81" s="922"/>
      <c r="E81" s="922"/>
      <c r="F81" s="922"/>
      <c r="G81" s="922"/>
      <c r="H81" s="922"/>
      <c r="I81" s="922"/>
      <c r="J81" s="922"/>
      <c r="K81" s="922"/>
      <c r="L81" s="922"/>
      <c r="M81" s="922"/>
      <c r="N81" s="922"/>
      <c r="O81" s="922"/>
      <c r="P81" s="922"/>
      <c r="Q81" s="922"/>
    </row>
    <row r="82" spans="2:17" x14ac:dyDescent="0.6">
      <c r="B82" s="922" t="s">
        <v>1158</v>
      </c>
      <c r="C82" s="922"/>
      <c r="D82" s="922"/>
      <c r="E82" s="922"/>
      <c r="F82" s="922"/>
      <c r="G82" s="922"/>
      <c r="H82" s="922"/>
      <c r="I82" s="922"/>
      <c r="J82" s="922"/>
      <c r="K82" s="922"/>
      <c r="L82" s="922"/>
      <c r="M82" s="922"/>
      <c r="N82" s="922"/>
      <c r="O82" s="922"/>
      <c r="P82" s="922"/>
      <c r="Q82" s="922"/>
    </row>
    <row r="83" spans="2:17" x14ac:dyDescent="0.6">
      <c r="B83" s="922" t="s">
        <v>1159</v>
      </c>
      <c r="C83" s="922"/>
      <c r="D83" s="922"/>
      <c r="E83" s="922"/>
      <c r="F83" s="922"/>
      <c r="G83" s="922"/>
      <c r="H83" s="922"/>
      <c r="I83" s="922"/>
      <c r="J83" s="922"/>
      <c r="K83" s="922"/>
      <c r="L83" s="922"/>
      <c r="M83" s="922"/>
      <c r="N83" s="922"/>
      <c r="O83" s="922"/>
      <c r="P83" s="922"/>
      <c r="Q83" s="922"/>
    </row>
  </sheetData>
  <mergeCells count="8">
    <mergeCell ref="B82:Q82"/>
    <mergeCell ref="B83:Q83"/>
    <mergeCell ref="B2:D3"/>
    <mergeCell ref="F2:L2"/>
    <mergeCell ref="N2:Y3"/>
    <mergeCell ref="F3:H3"/>
    <mergeCell ref="J3:L3"/>
    <mergeCell ref="B81:Q81"/>
  </mergeCells>
  <pageMargins left="0.511811024" right="0.511811024" top="0.78740157499999996" bottom="0.78740157499999996" header="0.31496062000000002" footer="0.31496062000000002"/>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3:E24"/>
  <sheetViews>
    <sheetView showGridLines="0" workbookViewId="0">
      <selection activeCell="F33" sqref="F33"/>
    </sheetView>
  </sheetViews>
  <sheetFormatPr defaultColWidth="9.1328125" defaultRowHeight="13" x14ac:dyDescent="0.6"/>
  <cols>
    <col min="1" max="1" width="5" style="584" customWidth="1"/>
    <col min="2" max="2" width="9.1328125" style="584"/>
    <col min="3" max="3" width="87.86328125" style="584" customWidth="1"/>
    <col min="4" max="4" width="17" style="584" customWidth="1"/>
    <col min="5" max="5" width="23.54296875" style="584" customWidth="1"/>
    <col min="6" max="16384" width="9.1328125" style="584"/>
  </cols>
  <sheetData>
    <row r="3" spans="2:5" x14ac:dyDescent="0.6">
      <c r="B3" s="938" t="s">
        <v>1191</v>
      </c>
      <c r="C3" s="938"/>
      <c r="D3" s="938"/>
      <c r="E3" s="938"/>
    </row>
    <row r="4" spans="2:5" x14ac:dyDescent="0.6">
      <c r="B4" s="601" t="s">
        <v>1193</v>
      </c>
    </row>
    <row r="5" spans="2:5" ht="13.75" thickBot="1" x14ac:dyDescent="0.75"/>
    <row r="6" spans="2:5" ht="39.75" thickBot="1" x14ac:dyDescent="0.75">
      <c r="B6" s="585" t="s">
        <v>129</v>
      </c>
      <c r="C6" s="585" t="s">
        <v>1160</v>
      </c>
      <c r="D6" s="586" t="s">
        <v>1161</v>
      </c>
      <c r="E6" s="585" t="s">
        <v>801</v>
      </c>
    </row>
    <row r="7" spans="2:5" x14ac:dyDescent="0.6">
      <c r="B7" s="597">
        <v>190</v>
      </c>
      <c r="C7" s="587" t="s">
        <v>1162</v>
      </c>
      <c r="D7" s="590"/>
      <c r="E7" s="594" t="s">
        <v>1163</v>
      </c>
    </row>
    <row r="8" spans="2:5" x14ac:dyDescent="0.6">
      <c r="B8" s="598">
        <v>191</v>
      </c>
      <c r="C8" s="588" t="s">
        <v>1164</v>
      </c>
      <c r="D8" s="591"/>
      <c r="E8" s="595" t="s">
        <v>1165</v>
      </c>
    </row>
    <row r="9" spans="2:5" x14ac:dyDescent="0.6">
      <c r="B9" s="598">
        <v>192</v>
      </c>
      <c r="C9" s="588" t="s">
        <v>1166</v>
      </c>
      <c r="D9" s="592" t="s">
        <v>1167</v>
      </c>
      <c r="E9" s="603" t="s">
        <v>1194</v>
      </c>
    </row>
    <row r="10" spans="2:5" x14ac:dyDescent="0.6">
      <c r="B10" s="598" t="s">
        <v>1168</v>
      </c>
      <c r="C10" s="588" t="s">
        <v>1187</v>
      </c>
      <c r="D10" s="591"/>
      <c r="E10" s="596"/>
    </row>
    <row r="11" spans="2:5" x14ac:dyDescent="0.6">
      <c r="B11" s="598" t="s">
        <v>1169</v>
      </c>
      <c r="C11" s="588" t="s">
        <v>1188</v>
      </c>
      <c r="D11" s="591"/>
      <c r="E11" s="596"/>
    </row>
    <row r="12" spans="2:5" x14ac:dyDescent="0.6">
      <c r="B12" s="600" t="s">
        <v>1170</v>
      </c>
      <c r="C12" s="588" t="s">
        <v>1172</v>
      </c>
      <c r="D12" s="591"/>
      <c r="E12" s="596"/>
    </row>
    <row r="13" spans="2:5" x14ac:dyDescent="0.6">
      <c r="B13" s="600" t="s">
        <v>1171</v>
      </c>
      <c r="C13" s="588" t="s">
        <v>1173</v>
      </c>
      <c r="D13" s="591"/>
      <c r="E13" s="596"/>
    </row>
    <row r="14" spans="2:5" x14ac:dyDescent="0.6">
      <c r="B14" s="598" t="s">
        <v>1174</v>
      </c>
      <c r="C14" s="588" t="s">
        <v>1189</v>
      </c>
      <c r="D14" s="591"/>
      <c r="E14" s="596"/>
    </row>
    <row r="15" spans="2:5" x14ac:dyDescent="0.6">
      <c r="B15" s="598" t="s">
        <v>1175</v>
      </c>
      <c r="C15" s="588" t="s">
        <v>1190</v>
      </c>
      <c r="D15" s="591"/>
      <c r="E15" s="596"/>
    </row>
    <row r="16" spans="2:5" x14ac:dyDescent="0.6">
      <c r="B16" s="600" t="s">
        <v>1176</v>
      </c>
      <c r="C16" s="588" t="s">
        <v>1178</v>
      </c>
      <c r="D16" s="591"/>
      <c r="E16" s="596"/>
    </row>
    <row r="17" spans="2:5" x14ac:dyDescent="0.6">
      <c r="B17" s="600" t="s">
        <v>1177</v>
      </c>
      <c r="C17" s="588" t="s">
        <v>1179</v>
      </c>
      <c r="D17" s="591"/>
      <c r="E17" s="596"/>
    </row>
    <row r="18" spans="2:5" x14ac:dyDescent="0.6">
      <c r="B18" s="598">
        <v>193</v>
      </c>
      <c r="C18" s="588" t="s">
        <v>1180</v>
      </c>
      <c r="D18" s="592" t="s">
        <v>1167</v>
      </c>
      <c r="E18" s="603" t="s">
        <v>1195</v>
      </c>
    </row>
    <row r="19" spans="2:5" x14ac:dyDescent="0.6">
      <c r="B19" s="598" t="s">
        <v>1181</v>
      </c>
      <c r="C19" s="588" t="s">
        <v>1172</v>
      </c>
      <c r="D19" s="591"/>
      <c r="E19" s="596"/>
    </row>
    <row r="20" spans="2:5" x14ac:dyDescent="0.6">
      <c r="B20" s="598" t="s">
        <v>1182</v>
      </c>
      <c r="C20" s="588" t="s">
        <v>1173</v>
      </c>
      <c r="D20" s="591"/>
      <c r="E20" s="596"/>
    </row>
    <row r="21" spans="2:5" x14ac:dyDescent="0.6">
      <c r="B21" s="598" t="s">
        <v>1183</v>
      </c>
      <c r="C21" s="588" t="s">
        <v>1178</v>
      </c>
      <c r="D21" s="591"/>
      <c r="E21" s="596"/>
    </row>
    <row r="22" spans="2:5" x14ac:dyDescent="0.6">
      <c r="B22" s="598" t="s">
        <v>1184</v>
      </c>
      <c r="C22" s="588" t="s">
        <v>1179</v>
      </c>
      <c r="D22" s="591"/>
      <c r="E22" s="596"/>
    </row>
    <row r="23" spans="2:5" x14ac:dyDescent="0.6">
      <c r="B23" s="598">
        <v>980</v>
      </c>
      <c r="C23" s="588" t="s">
        <v>1185</v>
      </c>
      <c r="D23" s="591"/>
      <c r="E23" s="604" t="s">
        <v>1196</v>
      </c>
    </row>
    <row r="24" spans="2:5" ht="13.75" thickBot="1" x14ac:dyDescent="0.75">
      <c r="B24" s="599">
        <v>981</v>
      </c>
      <c r="C24" s="589" t="s">
        <v>1186</v>
      </c>
      <c r="D24" s="593"/>
      <c r="E24" s="605" t="s">
        <v>1197</v>
      </c>
    </row>
  </sheetData>
  <mergeCells count="1">
    <mergeCell ref="B3:E3"/>
  </mergeCells>
  <pageMargins left="0.511811024" right="0.511811024" top="0.78740157499999996" bottom="0.78740157499999996" header="0.31496062000000002" footer="0.31496062000000002"/>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E68DB-6BC4-4997-A020-B41037CD227A}">
  <dimension ref="B1:E8"/>
  <sheetViews>
    <sheetView showFormulas="1" workbookViewId="0">
      <selection activeCell="C16" sqref="C16"/>
    </sheetView>
  </sheetViews>
  <sheetFormatPr defaultRowHeight="13" x14ac:dyDescent="0.6"/>
  <cols>
    <col min="1" max="1" width="2.86328125" customWidth="1"/>
    <col min="2" max="2" width="12.7265625" customWidth="1"/>
    <col min="3" max="3" width="24.7265625" customWidth="1"/>
    <col min="4" max="4" width="20.54296875" customWidth="1"/>
    <col min="5" max="5" width="30.54296875" customWidth="1"/>
  </cols>
  <sheetData>
    <row r="1" spans="2:5" ht="13.75" thickBot="1" x14ac:dyDescent="0.75"/>
    <row r="2" spans="2:5" x14ac:dyDescent="0.6">
      <c r="B2" s="856" t="s">
        <v>0</v>
      </c>
      <c r="C2" s="849" t="s">
        <v>40</v>
      </c>
      <c r="D2" s="853" t="s">
        <v>1475</v>
      </c>
    </row>
    <row r="3" spans="2:5" x14ac:dyDescent="0.6">
      <c r="B3" s="857" t="s">
        <v>0</v>
      </c>
      <c r="C3" s="850"/>
      <c r="D3" s="854" t="s">
        <v>1</v>
      </c>
    </row>
    <row r="4" spans="2:5" ht="13.75" thickBot="1" x14ac:dyDescent="0.75">
      <c r="B4" s="863"/>
      <c r="C4" s="850"/>
      <c r="D4" s="939" t="s">
        <v>2</v>
      </c>
    </row>
    <row r="5" spans="2:5" ht="13.5" x14ac:dyDescent="0.6">
      <c r="B5" s="238" t="s">
        <v>1476</v>
      </c>
      <c r="C5" s="676" t="s">
        <v>1457</v>
      </c>
      <c r="D5" s="653" t="e" cm="1">
        <f t="array" ref="D5">(SUM(D6:D8)*1/D)</f>
        <v>#NAME?</v>
      </c>
      <c r="E5" s="752" t="s">
        <v>1483</v>
      </c>
    </row>
    <row r="6" spans="2:5" ht="13.5" x14ac:dyDescent="0.6">
      <c r="B6" s="702" t="s">
        <v>1477</v>
      </c>
      <c r="C6" s="703" t="s">
        <v>1458</v>
      </c>
      <c r="D6" s="704"/>
    </row>
    <row r="7" spans="2:5" ht="13.5" x14ac:dyDescent="0.6">
      <c r="B7" s="240" t="s">
        <v>1478</v>
      </c>
      <c r="C7" s="675" t="s">
        <v>1459</v>
      </c>
      <c r="D7" s="384"/>
    </row>
    <row r="8" spans="2:5" ht="14.25" thickBot="1" x14ac:dyDescent="0.75">
      <c r="B8" s="241" t="s">
        <v>1479</v>
      </c>
      <c r="C8" s="678" t="s">
        <v>1460</v>
      </c>
      <c r="D8" s="386"/>
    </row>
  </sheetData>
  <mergeCells count="3">
    <mergeCell ref="D2:D4"/>
    <mergeCell ref="B2:B4"/>
    <mergeCell ref="C2:C4"/>
  </mergeCells>
  <pageMargins left="0.511811024" right="0.511811024" top="0.78740157499999996" bottom="0.78740157499999996" header="0.31496062000000002" footer="0.3149606200000000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9ABD2-2F28-4EA2-93AB-57990A42E277}">
  <dimension ref="B1:Z15"/>
  <sheetViews>
    <sheetView workbookViewId="0"/>
  </sheetViews>
  <sheetFormatPr defaultColWidth="9.1328125" defaultRowHeight="13" x14ac:dyDescent="0.6"/>
  <cols>
    <col min="1" max="1" width="2.40625" style="2" customWidth="1"/>
    <col min="2" max="2" width="9.1328125" style="2"/>
    <col min="3" max="3" width="11.7265625" style="2" bestFit="1" customWidth="1"/>
    <col min="4" max="4" width="13.40625" style="2" bestFit="1" customWidth="1"/>
    <col min="5" max="5" width="12.86328125" style="2" bestFit="1" customWidth="1"/>
    <col min="6" max="6" width="9.1328125" style="2"/>
    <col min="7" max="7" width="9.7265625" style="2" bestFit="1" customWidth="1"/>
    <col min="8" max="8" width="11.1328125" style="2" bestFit="1" customWidth="1"/>
    <col min="9" max="9" width="12.1328125" style="2" bestFit="1" customWidth="1"/>
    <col min="10" max="10" width="10.1328125" style="2" bestFit="1" customWidth="1"/>
    <col min="11" max="16384" width="9.1328125" style="2"/>
  </cols>
  <sheetData>
    <row r="1" spans="2:26" s="796" customFormat="1" ht="35.25" customHeight="1" x14ac:dyDescent="1">
      <c r="B1" s="940" t="s">
        <v>1583</v>
      </c>
      <c r="C1" s="940"/>
      <c r="D1" s="940"/>
      <c r="E1" s="940"/>
      <c r="F1" s="940"/>
      <c r="G1" s="940"/>
      <c r="H1" s="940"/>
      <c r="I1" s="940"/>
      <c r="J1" s="940"/>
    </row>
    <row r="2" spans="2:26" s="796" customFormat="1" ht="14.25" thickBot="1" x14ac:dyDescent="0.85">
      <c r="B2" s="797"/>
    </row>
    <row r="3" spans="2:26" ht="14.25" thickBot="1" x14ac:dyDescent="0.75">
      <c r="B3" s="798" t="s">
        <v>1575</v>
      </c>
      <c r="C3" s="82" t="s">
        <v>1576</v>
      </c>
      <c r="D3" s="771" t="s">
        <v>1577</v>
      </c>
      <c r="E3" s="82" t="s">
        <v>1578</v>
      </c>
      <c r="F3" s="771" t="s">
        <v>1579</v>
      </c>
      <c r="G3" s="82" t="s">
        <v>1580</v>
      </c>
      <c r="H3" s="771" t="s">
        <v>1581</v>
      </c>
      <c r="I3" s="82" t="s">
        <v>1593</v>
      </c>
      <c r="J3" s="80" t="s">
        <v>1582</v>
      </c>
    </row>
    <row r="4" spans="2:26" x14ac:dyDescent="0.6">
      <c r="B4" s="799"/>
      <c r="C4" s="802"/>
      <c r="D4" s="805"/>
      <c r="E4" s="802"/>
      <c r="F4" s="805"/>
      <c r="G4" s="802"/>
      <c r="H4" s="805"/>
      <c r="I4" s="802"/>
      <c r="J4" s="808"/>
    </row>
    <row r="5" spans="2:26" x14ac:dyDescent="0.6">
      <c r="B5" s="800"/>
      <c r="C5" s="803"/>
      <c r="D5" s="806"/>
      <c r="E5" s="803"/>
      <c r="F5" s="806"/>
      <c r="G5" s="803"/>
      <c r="H5" s="806"/>
      <c r="I5" s="803"/>
      <c r="J5" s="809"/>
    </row>
    <row r="6" spans="2:26" ht="14.25" thickBot="1" x14ac:dyDescent="0.75">
      <c r="B6" s="801"/>
      <c r="C6" s="804"/>
      <c r="D6" s="807"/>
      <c r="E6" s="804"/>
      <c r="F6" s="807"/>
      <c r="G6" s="804"/>
      <c r="H6" s="807"/>
      <c r="I6" s="804"/>
      <c r="J6" s="810"/>
    </row>
    <row r="8" spans="2:26" x14ac:dyDescent="0.6">
      <c r="B8" s="811" t="s">
        <v>1591</v>
      </c>
      <c r="C8" s="5" t="s">
        <v>1584</v>
      </c>
      <c r="D8" s="5"/>
      <c r="E8" s="5"/>
      <c r="F8" s="5"/>
      <c r="G8" s="5"/>
      <c r="H8" s="5"/>
      <c r="I8" s="5"/>
      <c r="J8" s="5"/>
      <c r="K8" s="5"/>
      <c r="L8" s="5"/>
      <c r="M8" s="5"/>
      <c r="N8" s="5"/>
      <c r="O8" s="5"/>
      <c r="P8" s="5"/>
      <c r="Q8" s="5"/>
      <c r="R8" s="5"/>
      <c r="S8" s="5"/>
      <c r="T8" s="5"/>
      <c r="U8" s="5"/>
      <c r="V8" s="5"/>
      <c r="W8" s="5"/>
      <c r="X8" s="5"/>
      <c r="Y8" s="5"/>
      <c r="Z8" s="5"/>
    </row>
    <row r="9" spans="2:26" x14ac:dyDescent="0.6">
      <c r="C9" s="5" t="s">
        <v>1585</v>
      </c>
      <c r="D9" s="5"/>
      <c r="E9" s="5"/>
      <c r="F9" s="5"/>
      <c r="G9" s="5"/>
      <c r="H9" s="5"/>
      <c r="I9" s="5"/>
      <c r="J9" s="5"/>
      <c r="K9" s="5"/>
      <c r="L9" s="5"/>
      <c r="M9" s="5"/>
      <c r="N9" s="5"/>
      <c r="O9" s="5"/>
      <c r="P9" s="5"/>
      <c r="Q9" s="5"/>
      <c r="R9" s="5"/>
      <c r="S9" s="5"/>
      <c r="T9" s="5"/>
      <c r="U9" s="5"/>
      <c r="V9" s="5"/>
      <c r="W9" s="5"/>
      <c r="X9" s="5"/>
      <c r="Y9" s="5"/>
      <c r="Z9" s="5"/>
    </row>
    <row r="10" spans="2:26" x14ac:dyDescent="0.6">
      <c r="C10" s="5" t="s">
        <v>1586</v>
      </c>
      <c r="D10" s="5"/>
      <c r="E10" s="5"/>
      <c r="F10" s="5"/>
      <c r="G10" s="5"/>
      <c r="H10" s="5"/>
      <c r="I10" s="5"/>
      <c r="J10" s="5"/>
      <c r="K10" s="5"/>
      <c r="L10" s="5"/>
      <c r="M10" s="5"/>
      <c r="N10" s="5"/>
      <c r="O10" s="5"/>
      <c r="P10" s="5"/>
      <c r="Q10" s="5"/>
      <c r="R10" s="5"/>
      <c r="S10" s="5"/>
      <c r="T10" s="5"/>
      <c r="U10" s="5"/>
      <c r="V10" s="5"/>
      <c r="W10" s="5"/>
      <c r="X10" s="5"/>
      <c r="Y10" s="5"/>
      <c r="Z10" s="5"/>
    </row>
    <row r="11" spans="2:26" x14ac:dyDescent="0.6">
      <c r="C11" s="5" t="s">
        <v>1587</v>
      </c>
      <c r="D11" s="5"/>
      <c r="E11" s="5"/>
      <c r="F11" s="5"/>
      <c r="G11" s="5"/>
      <c r="H11" s="5"/>
      <c r="I11" s="5"/>
      <c r="J11" s="5"/>
      <c r="K11" s="5"/>
      <c r="L11" s="5"/>
      <c r="M11" s="5"/>
      <c r="N11" s="5"/>
      <c r="O11" s="5"/>
      <c r="P11" s="5"/>
      <c r="Q11" s="5"/>
      <c r="R11" s="5"/>
      <c r="S11" s="5"/>
      <c r="T11" s="5"/>
      <c r="U11" s="5"/>
      <c r="V11" s="5"/>
      <c r="W11" s="5"/>
      <c r="X11" s="5"/>
      <c r="Y11" s="5"/>
      <c r="Z11" s="5"/>
    </row>
    <row r="12" spans="2:26" ht="12.75" customHeight="1" x14ac:dyDescent="0.6">
      <c r="C12" s="5"/>
      <c r="D12" s="941" t="s">
        <v>1592</v>
      </c>
      <c r="E12" s="941"/>
      <c r="F12" s="941"/>
      <c r="G12" s="941"/>
      <c r="H12" s="941"/>
      <c r="I12" s="941"/>
      <c r="J12" s="941"/>
      <c r="K12" s="941"/>
      <c r="L12" s="941"/>
      <c r="M12" s="941"/>
      <c r="N12" s="941"/>
      <c r="O12" s="941"/>
      <c r="P12" s="941"/>
      <c r="Q12" s="941"/>
      <c r="R12" s="941"/>
      <c r="S12" s="941"/>
      <c r="T12" s="941"/>
      <c r="U12" s="941"/>
      <c r="V12" s="941"/>
      <c r="W12" s="941"/>
      <c r="X12" s="941"/>
      <c r="Y12" s="941"/>
      <c r="Z12" s="941"/>
    </row>
    <row r="13" spans="2:26" x14ac:dyDescent="0.6">
      <c r="C13" s="5"/>
      <c r="D13" s="5" t="s">
        <v>1588</v>
      </c>
      <c r="E13" s="5"/>
      <c r="F13" s="5"/>
      <c r="G13" s="5"/>
      <c r="H13" s="5"/>
      <c r="I13" s="5"/>
      <c r="J13" s="5"/>
      <c r="K13" s="5"/>
      <c r="L13" s="5"/>
      <c r="M13" s="5"/>
      <c r="N13" s="5"/>
      <c r="O13" s="5"/>
      <c r="P13" s="5"/>
      <c r="Q13" s="5"/>
      <c r="R13" s="5"/>
      <c r="S13" s="5"/>
      <c r="T13" s="5"/>
      <c r="U13" s="5"/>
      <c r="V13" s="5"/>
      <c r="W13" s="5"/>
      <c r="X13" s="5"/>
      <c r="Y13" s="5"/>
      <c r="Z13" s="5"/>
    </row>
    <row r="14" spans="2:26" x14ac:dyDescent="0.6">
      <c r="C14" s="5" t="s">
        <v>1589</v>
      </c>
      <c r="D14" s="5"/>
      <c r="E14" s="5"/>
      <c r="F14" s="5"/>
      <c r="G14" s="5"/>
      <c r="H14" s="5"/>
      <c r="I14" s="5"/>
      <c r="J14" s="5"/>
      <c r="K14" s="5"/>
      <c r="L14" s="5"/>
      <c r="M14" s="5"/>
      <c r="N14" s="5"/>
      <c r="O14" s="5"/>
      <c r="P14" s="5"/>
      <c r="Q14" s="5"/>
      <c r="R14" s="5"/>
      <c r="S14" s="5"/>
      <c r="T14" s="5"/>
      <c r="U14" s="5"/>
      <c r="V14" s="5"/>
      <c r="W14" s="5"/>
      <c r="X14" s="5"/>
      <c r="Y14" s="5"/>
      <c r="Z14" s="5"/>
    </row>
    <row r="15" spans="2:26" x14ac:dyDescent="0.6">
      <c r="C15" s="5" t="s">
        <v>1590</v>
      </c>
      <c r="D15" s="5"/>
      <c r="E15" s="5"/>
      <c r="F15" s="5"/>
      <c r="G15" s="5"/>
      <c r="H15" s="5"/>
      <c r="I15" s="5"/>
      <c r="J15" s="5"/>
      <c r="K15" s="5"/>
      <c r="L15" s="5"/>
      <c r="M15" s="5"/>
      <c r="N15" s="5"/>
      <c r="O15" s="5"/>
      <c r="P15" s="5"/>
      <c r="Q15" s="5"/>
      <c r="R15" s="5"/>
      <c r="S15" s="5"/>
      <c r="T15" s="5"/>
      <c r="U15" s="5"/>
      <c r="V15" s="5"/>
      <c r="W15" s="5"/>
      <c r="X15" s="5"/>
      <c r="Y15" s="5"/>
      <c r="Z15" s="5"/>
    </row>
  </sheetData>
  <mergeCells count="2">
    <mergeCell ref="B1:J1"/>
    <mergeCell ref="D12:Z12"/>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63"/>
  <sheetViews>
    <sheetView showGridLines="0" zoomScale="110" zoomScaleNormal="110" workbookViewId="0"/>
  </sheetViews>
  <sheetFormatPr defaultRowHeight="13" x14ac:dyDescent="0.6"/>
  <cols>
    <col min="1" max="1" width="1.7265625" customWidth="1"/>
    <col min="2" max="2" width="16.54296875" customWidth="1"/>
    <col min="3" max="3" width="75.7265625" bestFit="1" customWidth="1"/>
    <col min="4" max="4" width="13.54296875" customWidth="1"/>
    <col min="5" max="5" width="12.86328125" customWidth="1"/>
    <col min="6" max="6" width="2.1328125" style="2" customWidth="1"/>
    <col min="7" max="7" width="51.1328125" style="2" customWidth="1"/>
    <col min="8" max="16" width="9.1328125" style="2"/>
  </cols>
  <sheetData>
    <row r="1" spans="2:7" ht="21" x14ac:dyDescent="1">
      <c r="B1" s="812" t="s">
        <v>528</v>
      </c>
      <c r="C1" s="812"/>
      <c r="D1" s="2"/>
      <c r="E1" s="2"/>
    </row>
    <row r="2" spans="2:7" ht="13.75" thickBot="1" x14ac:dyDescent="0.75">
      <c r="D2" s="2"/>
      <c r="E2" s="2"/>
    </row>
    <row r="3" spans="2:7" x14ac:dyDescent="0.6">
      <c r="B3" s="817" t="s">
        <v>0</v>
      </c>
      <c r="C3" s="828" t="s">
        <v>40</v>
      </c>
      <c r="D3" s="820" t="s">
        <v>530</v>
      </c>
      <c r="E3" s="831" t="s">
        <v>529</v>
      </c>
      <c r="G3" s="825" t="s">
        <v>549</v>
      </c>
    </row>
    <row r="4" spans="2:7" x14ac:dyDescent="0.6">
      <c r="B4" s="818" t="s">
        <v>0</v>
      </c>
      <c r="C4" s="829"/>
      <c r="D4" s="821"/>
      <c r="E4" s="832"/>
      <c r="G4" s="826"/>
    </row>
    <row r="5" spans="2:7" ht="13.75" thickBot="1" x14ac:dyDescent="0.75">
      <c r="B5" s="819"/>
      <c r="C5" s="830"/>
      <c r="D5" s="821"/>
      <c r="E5" s="832"/>
      <c r="G5" s="826"/>
    </row>
    <row r="6" spans="2:7" ht="13.5" x14ac:dyDescent="0.6">
      <c r="B6" s="619" t="s">
        <v>234</v>
      </c>
      <c r="C6" s="620" t="s">
        <v>346</v>
      </c>
      <c r="D6" s="262"/>
      <c r="E6" s="220"/>
      <c r="G6" s="271"/>
    </row>
    <row r="7" spans="2:7" ht="13.5" x14ac:dyDescent="0.7">
      <c r="B7" s="244" t="s">
        <v>261</v>
      </c>
      <c r="C7" s="621" t="s">
        <v>347</v>
      </c>
      <c r="D7" s="263"/>
      <c r="E7" s="36"/>
      <c r="G7" s="637"/>
    </row>
    <row r="8" spans="2:7" ht="13.5" x14ac:dyDescent="0.7">
      <c r="B8" s="217" t="s">
        <v>335</v>
      </c>
      <c r="C8" s="621" t="s">
        <v>348</v>
      </c>
      <c r="D8" s="264"/>
      <c r="E8" s="221"/>
      <c r="G8" s="637"/>
    </row>
    <row r="9" spans="2:7" ht="13.5" x14ac:dyDescent="0.7">
      <c r="B9" s="217" t="s">
        <v>336</v>
      </c>
      <c r="C9" s="621" t="s">
        <v>345</v>
      </c>
      <c r="D9" s="265" t="s">
        <v>541</v>
      </c>
      <c r="E9" s="222"/>
      <c r="G9" s="637"/>
    </row>
    <row r="10" spans="2:7" ht="13.5" x14ac:dyDescent="0.7">
      <c r="B10" s="217" t="s">
        <v>337</v>
      </c>
      <c r="C10" s="621" t="s">
        <v>349</v>
      </c>
      <c r="D10" s="265" t="s">
        <v>541</v>
      </c>
      <c r="E10" s="222"/>
      <c r="G10" s="637"/>
    </row>
    <row r="11" spans="2:7" ht="13.5" x14ac:dyDescent="0.7">
      <c r="B11" s="217" t="s">
        <v>338</v>
      </c>
      <c r="C11" s="621" t="s">
        <v>350</v>
      </c>
      <c r="D11" s="265" t="s">
        <v>541</v>
      </c>
      <c r="E11" s="222"/>
      <c r="G11" s="637"/>
    </row>
    <row r="12" spans="2:7" ht="13.5" x14ac:dyDescent="0.7">
      <c r="B12" s="217" t="s">
        <v>339</v>
      </c>
      <c r="C12" s="621" t="s">
        <v>344</v>
      </c>
      <c r="D12" s="265" t="s">
        <v>541</v>
      </c>
      <c r="E12" s="222"/>
      <c r="G12" s="637"/>
    </row>
    <row r="13" spans="2:7" ht="13.5" x14ac:dyDescent="0.7">
      <c r="B13" s="217" t="s">
        <v>340</v>
      </c>
      <c r="C13" s="621" t="s">
        <v>262</v>
      </c>
      <c r="D13" s="265" t="s">
        <v>544</v>
      </c>
      <c r="E13" s="222"/>
      <c r="G13" s="637"/>
    </row>
    <row r="14" spans="2:7" ht="13.5" x14ac:dyDescent="0.7">
      <c r="B14" s="217" t="s">
        <v>341</v>
      </c>
      <c r="C14" s="621" t="s">
        <v>351</v>
      </c>
      <c r="D14" s="265" t="s">
        <v>541</v>
      </c>
      <c r="E14" s="222"/>
      <c r="G14" s="637"/>
    </row>
    <row r="15" spans="2:7" ht="13.5" x14ac:dyDescent="0.7">
      <c r="B15" s="217" t="s">
        <v>342</v>
      </c>
      <c r="C15" s="621" t="s">
        <v>352</v>
      </c>
      <c r="D15" s="265" t="s">
        <v>541</v>
      </c>
      <c r="E15" s="222"/>
      <c r="G15" s="637"/>
    </row>
    <row r="16" spans="2:7" ht="13.5" x14ac:dyDescent="0.7">
      <c r="B16" s="217" t="s">
        <v>343</v>
      </c>
      <c r="C16" s="621" t="s">
        <v>353</v>
      </c>
      <c r="D16" s="265" t="s">
        <v>541</v>
      </c>
      <c r="E16" s="222"/>
      <c r="G16" s="637"/>
    </row>
    <row r="17" spans="2:7" ht="13.5" x14ac:dyDescent="0.7">
      <c r="B17" s="217" t="s">
        <v>1375</v>
      </c>
      <c r="C17" s="621" t="s">
        <v>1376</v>
      </c>
      <c r="D17" s="264"/>
      <c r="E17" s="221"/>
      <c r="G17" s="637"/>
    </row>
    <row r="18" spans="2:7" ht="13.5" x14ac:dyDescent="0.7">
      <c r="B18" s="217" t="s">
        <v>354</v>
      </c>
      <c r="C18" s="621" t="s">
        <v>369</v>
      </c>
      <c r="D18" s="264"/>
      <c r="E18" s="221"/>
      <c r="G18" s="637"/>
    </row>
    <row r="19" spans="2:7" ht="13.5" x14ac:dyDescent="0.7">
      <c r="B19" s="217" t="s">
        <v>355</v>
      </c>
      <c r="C19" s="621" t="s">
        <v>545</v>
      </c>
      <c r="D19" s="265" t="s">
        <v>541</v>
      </c>
      <c r="E19" s="222"/>
      <c r="G19" s="637"/>
    </row>
    <row r="20" spans="2:7" ht="13.5" x14ac:dyDescent="0.7">
      <c r="B20" s="217" t="s">
        <v>356</v>
      </c>
      <c r="C20" s="621" t="s">
        <v>370</v>
      </c>
      <c r="D20" s="264"/>
      <c r="E20" s="221"/>
      <c r="G20" s="637"/>
    </row>
    <row r="21" spans="2:7" ht="13.5" x14ac:dyDescent="0.7">
      <c r="B21" s="217" t="s">
        <v>1212</v>
      </c>
      <c r="C21" s="621" t="s">
        <v>1214</v>
      </c>
      <c r="D21" s="265" t="s">
        <v>541</v>
      </c>
      <c r="E21" s="222"/>
      <c r="G21" s="637"/>
    </row>
    <row r="22" spans="2:7" ht="13.5" x14ac:dyDescent="0.7">
      <c r="B22" s="217" t="s">
        <v>1213</v>
      </c>
      <c r="C22" s="621" t="s">
        <v>1215</v>
      </c>
      <c r="D22" s="265" t="s">
        <v>541</v>
      </c>
      <c r="E22" s="222"/>
      <c r="G22" s="637"/>
    </row>
    <row r="23" spans="2:7" ht="13.5" x14ac:dyDescent="0.7">
      <c r="B23" s="217" t="s">
        <v>357</v>
      </c>
      <c r="C23" s="621" t="s">
        <v>371</v>
      </c>
      <c r="D23" s="265" t="s">
        <v>541</v>
      </c>
      <c r="E23" s="222"/>
      <c r="G23" s="637"/>
    </row>
    <row r="24" spans="2:7" ht="13.5" x14ac:dyDescent="0.7">
      <c r="B24" s="217" t="s">
        <v>358</v>
      </c>
      <c r="C24" s="621" t="s">
        <v>372</v>
      </c>
      <c r="D24" s="265" t="s">
        <v>544</v>
      </c>
      <c r="E24" s="222"/>
      <c r="G24" s="637"/>
    </row>
    <row r="25" spans="2:7" ht="13.5" x14ac:dyDescent="0.7">
      <c r="B25" s="217" t="s">
        <v>359</v>
      </c>
      <c r="C25" s="621" t="s">
        <v>373</v>
      </c>
      <c r="D25" s="265" t="s">
        <v>541</v>
      </c>
      <c r="E25" s="222"/>
      <c r="G25" s="637"/>
    </row>
    <row r="26" spans="2:7" ht="13.5" x14ac:dyDescent="0.7">
      <c r="B26" s="217" t="s">
        <v>360</v>
      </c>
      <c r="C26" s="621" t="s">
        <v>374</v>
      </c>
      <c r="D26" s="265" t="s">
        <v>541</v>
      </c>
      <c r="E26" s="222"/>
      <c r="G26" s="637"/>
    </row>
    <row r="27" spans="2:7" ht="27" x14ac:dyDescent="0.7">
      <c r="B27" s="217" t="s">
        <v>361</v>
      </c>
      <c r="C27" s="621" t="s">
        <v>375</v>
      </c>
      <c r="D27" s="265" t="s">
        <v>541</v>
      </c>
      <c r="E27" s="222"/>
      <c r="G27" s="637"/>
    </row>
    <row r="28" spans="2:7" ht="13.5" x14ac:dyDescent="0.7">
      <c r="B28" s="217" t="s">
        <v>792</v>
      </c>
      <c r="C28" s="621" t="s">
        <v>793</v>
      </c>
      <c r="D28" s="264"/>
      <c r="E28" s="221"/>
      <c r="G28" s="637"/>
    </row>
    <row r="29" spans="2:7" ht="13.5" x14ac:dyDescent="0.7">
      <c r="B29" s="217" t="s">
        <v>1380</v>
      </c>
      <c r="C29" s="621" t="s">
        <v>1381</v>
      </c>
      <c r="D29" s="264"/>
      <c r="E29" s="221"/>
      <c r="G29" s="637"/>
    </row>
    <row r="30" spans="2:7" ht="13.5" x14ac:dyDescent="0.7">
      <c r="B30" s="217" t="s">
        <v>362</v>
      </c>
      <c r="C30" s="621" t="s">
        <v>376</v>
      </c>
      <c r="D30" s="264"/>
      <c r="E30" s="221"/>
      <c r="G30" s="637"/>
    </row>
    <row r="31" spans="2:7" ht="13.5" x14ac:dyDescent="0.7">
      <c r="B31" s="217" t="s">
        <v>363</v>
      </c>
      <c r="C31" s="621" t="s">
        <v>367</v>
      </c>
      <c r="D31" s="265" t="s">
        <v>541</v>
      </c>
      <c r="E31" s="265"/>
      <c r="G31" s="637"/>
    </row>
    <row r="32" spans="2:7" ht="13.5" x14ac:dyDescent="0.7">
      <c r="B32" s="217" t="s">
        <v>364</v>
      </c>
      <c r="C32" s="621" t="s">
        <v>377</v>
      </c>
      <c r="D32" s="265" t="s">
        <v>541</v>
      </c>
      <c r="E32" s="265"/>
      <c r="G32" s="637"/>
    </row>
    <row r="33" spans="2:7" ht="13.5" x14ac:dyDescent="0.7">
      <c r="B33" s="217" t="s">
        <v>365</v>
      </c>
      <c r="C33" s="621" t="s">
        <v>368</v>
      </c>
      <c r="D33" s="265" t="s">
        <v>541</v>
      </c>
      <c r="E33" s="265"/>
      <c r="G33" s="637"/>
    </row>
    <row r="34" spans="2:7" ht="13.5" x14ac:dyDescent="0.7">
      <c r="B34" s="217" t="s">
        <v>366</v>
      </c>
      <c r="C34" s="621" t="s">
        <v>378</v>
      </c>
      <c r="D34" s="265" t="s">
        <v>541</v>
      </c>
      <c r="E34" s="265"/>
      <c r="G34" s="637"/>
    </row>
    <row r="35" spans="2:7" ht="13.5" x14ac:dyDescent="0.7">
      <c r="B35" s="217" t="s">
        <v>379</v>
      </c>
      <c r="C35" s="621" t="s">
        <v>393</v>
      </c>
      <c r="D35" s="264"/>
      <c r="E35" s="221"/>
      <c r="G35" s="637"/>
    </row>
    <row r="36" spans="2:7" ht="13.5" x14ac:dyDescent="0.7">
      <c r="B36" s="217" t="s">
        <v>380</v>
      </c>
      <c r="C36" s="621" t="s">
        <v>397</v>
      </c>
      <c r="D36" s="265" t="s">
        <v>541</v>
      </c>
      <c r="E36" s="222"/>
      <c r="G36" s="637"/>
    </row>
    <row r="37" spans="2:7" ht="13.5" x14ac:dyDescent="0.7">
      <c r="B37" s="217" t="s">
        <v>381</v>
      </c>
      <c r="C37" s="621" t="s">
        <v>398</v>
      </c>
      <c r="D37" s="265" t="s">
        <v>541</v>
      </c>
      <c r="E37" s="222"/>
      <c r="G37" s="637"/>
    </row>
    <row r="38" spans="2:7" ht="13.5" x14ac:dyDescent="0.7">
      <c r="B38" s="217" t="s">
        <v>382</v>
      </c>
      <c r="C38" s="621" t="s">
        <v>1413</v>
      </c>
      <c r="D38" s="221"/>
      <c r="E38" s="221"/>
      <c r="G38" s="637"/>
    </row>
    <row r="39" spans="2:7" ht="13.5" x14ac:dyDescent="0.7">
      <c r="B39" s="217" t="s">
        <v>383</v>
      </c>
      <c r="C39" s="621" t="s">
        <v>395</v>
      </c>
      <c r="D39" s="221"/>
      <c r="E39" s="221"/>
      <c r="F39"/>
      <c r="G39" s="637"/>
    </row>
    <row r="40" spans="2:7" ht="13.5" x14ac:dyDescent="0.7">
      <c r="B40" s="217" t="s">
        <v>384</v>
      </c>
      <c r="C40" s="621" t="s">
        <v>396</v>
      </c>
      <c r="D40" s="221"/>
      <c r="E40" s="221"/>
      <c r="F40"/>
      <c r="G40" s="637"/>
    </row>
    <row r="41" spans="2:7" ht="13.5" x14ac:dyDescent="0.7">
      <c r="B41" s="217" t="s">
        <v>385</v>
      </c>
      <c r="C41" s="621" t="s">
        <v>1412</v>
      </c>
      <c r="D41" s="221"/>
      <c r="E41" s="221"/>
      <c r="F41"/>
      <c r="G41" s="637"/>
    </row>
    <row r="42" spans="2:7" ht="13.5" x14ac:dyDescent="0.7">
      <c r="B42" s="217" t="s">
        <v>386</v>
      </c>
      <c r="C42" s="621" t="s">
        <v>1411</v>
      </c>
      <c r="D42" s="265" t="s">
        <v>541</v>
      </c>
      <c r="E42" s="222"/>
      <c r="F42"/>
      <c r="G42" s="637"/>
    </row>
    <row r="43" spans="2:7" ht="13.5" x14ac:dyDescent="0.7">
      <c r="B43" s="217" t="s">
        <v>387</v>
      </c>
      <c r="C43" s="621" t="s">
        <v>399</v>
      </c>
      <c r="D43" s="221"/>
      <c r="E43" s="221"/>
      <c r="F43" s="641"/>
      <c r="G43" s="637"/>
    </row>
    <row r="44" spans="2:7" ht="13.5" x14ac:dyDescent="0.7">
      <c r="B44" s="217" t="s">
        <v>917</v>
      </c>
      <c r="C44" s="621" t="s">
        <v>1468</v>
      </c>
      <c r="D44" s="221"/>
      <c r="E44" s="221"/>
      <c r="F44"/>
      <c r="G44" s="637"/>
    </row>
    <row r="45" spans="2:7" ht="13.5" x14ac:dyDescent="0.7">
      <c r="B45" s="217" t="s">
        <v>918</v>
      </c>
      <c r="C45" s="621" t="s">
        <v>1469</v>
      </c>
      <c r="D45" s="221"/>
      <c r="E45" s="221"/>
      <c r="F45"/>
      <c r="G45" s="637"/>
    </row>
    <row r="46" spans="2:7" ht="13.5" x14ac:dyDescent="0.7">
      <c r="B46" s="217" t="s">
        <v>1218</v>
      </c>
      <c r="C46" s="621" t="s">
        <v>1219</v>
      </c>
      <c r="D46" s="265" t="s">
        <v>541</v>
      </c>
      <c r="E46" s="346"/>
      <c r="F46"/>
      <c r="G46" s="637"/>
    </row>
    <row r="47" spans="2:7" ht="13.5" x14ac:dyDescent="0.7">
      <c r="B47" s="217" t="s">
        <v>388</v>
      </c>
      <c r="C47" s="621" t="s">
        <v>1220</v>
      </c>
      <c r="D47" s="221"/>
      <c r="E47" s="221"/>
      <c r="F47" s="642"/>
      <c r="G47" s="637"/>
    </row>
    <row r="48" spans="2:7" ht="13.5" x14ac:dyDescent="0.7">
      <c r="B48" s="217" t="s">
        <v>389</v>
      </c>
      <c r="C48" s="621" t="s">
        <v>1221</v>
      </c>
      <c r="D48" s="221"/>
      <c r="E48" s="221"/>
      <c r="F48" s="643"/>
      <c r="G48" s="637"/>
    </row>
    <row r="49" spans="2:7" ht="13.5" x14ac:dyDescent="0.7">
      <c r="B49" s="217" t="s">
        <v>720</v>
      </c>
      <c r="C49" s="621" t="s">
        <v>1223</v>
      </c>
      <c r="D49" s="265" t="s">
        <v>541</v>
      </c>
      <c r="E49" s="346"/>
      <c r="F49"/>
      <c r="G49" s="637"/>
    </row>
    <row r="50" spans="2:7" ht="13.5" x14ac:dyDescent="0.7">
      <c r="B50" s="217" t="s">
        <v>721</v>
      </c>
      <c r="C50" s="621" t="s">
        <v>1222</v>
      </c>
      <c r="D50" s="265" t="s">
        <v>541</v>
      </c>
      <c r="E50" s="346"/>
      <c r="F50" s="642"/>
      <c r="G50" s="637"/>
    </row>
    <row r="51" spans="2:7" ht="27" x14ac:dyDescent="0.7">
      <c r="B51" s="217" t="s">
        <v>390</v>
      </c>
      <c r="C51" s="621" t="s">
        <v>1224</v>
      </c>
      <c r="D51" s="221"/>
      <c r="E51" s="221"/>
      <c r="F51"/>
      <c r="G51" s="637"/>
    </row>
    <row r="52" spans="2:7" ht="13.5" x14ac:dyDescent="0.7">
      <c r="B52" s="217" t="s">
        <v>391</v>
      </c>
      <c r="C52" s="621" t="s">
        <v>1410</v>
      </c>
      <c r="D52" s="221"/>
      <c r="E52" s="221"/>
      <c r="F52"/>
      <c r="G52" s="637"/>
    </row>
    <row r="53" spans="2:7" ht="13.5" x14ac:dyDescent="0.7">
      <c r="B53" s="217" t="s">
        <v>717</v>
      </c>
      <c r="C53" s="621" t="s">
        <v>1225</v>
      </c>
      <c r="D53" s="221"/>
      <c r="E53" s="221"/>
      <c r="G53" s="637"/>
    </row>
    <row r="54" spans="2:7" ht="13.5" x14ac:dyDescent="0.7">
      <c r="B54" s="217" t="s">
        <v>718</v>
      </c>
      <c r="C54" s="621" t="s">
        <v>1227</v>
      </c>
      <c r="D54" s="265" t="s">
        <v>541</v>
      </c>
      <c r="E54" s="346"/>
      <c r="G54" s="637"/>
    </row>
    <row r="55" spans="2:7" ht="13.5" x14ac:dyDescent="0.7">
      <c r="B55" s="217" t="s">
        <v>719</v>
      </c>
      <c r="C55" s="621" t="s">
        <v>1226</v>
      </c>
      <c r="D55" s="265" t="s">
        <v>541</v>
      </c>
      <c r="E55" s="346"/>
      <c r="F55" s="265"/>
      <c r="G55" s="637"/>
    </row>
    <row r="56" spans="2:7" ht="27" x14ac:dyDescent="0.7">
      <c r="B56" s="217" t="s">
        <v>1228</v>
      </c>
      <c r="C56" s="621" t="s">
        <v>1235</v>
      </c>
      <c r="D56" s="221"/>
      <c r="E56" s="221"/>
      <c r="G56" s="637"/>
    </row>
    <row r="57" spans="2:7" ht="27" x14ac:dyDescent="0.7">
      <c r="B57" s="217" t="s">
        <v>1230</v>
      </c>
      <c r="C57" s="621" t="s">
        <v>1231</v>
      </c>
      <c r="D57" s="265" t="s">
        <v>541</v>
      </c>
      <c r="E57" s="346"/>
      <c r="G57" s="637"/>
    </row>
    <row r="58" spans="2:7" ht="27" x14ac:dyDescent="0.7">
      <c r="B58" s="217" t="s">
        <v>1232</v>
      </c>
      <c r="C58" s="621" t="s">
        <v>1233</v>
      </c>
      <c r="D58" s="265" t="s">
        <v>541</v>
      </c>
      <c r="E58" s="346"/>
      <c r="F58" s="265"/>
      <c r="G58" s="637"/>
    </row>
    <row r="59" spans="2:7" ht="27" x14ac:dyDescent="0.7">
      <c r="B59" s="217" t="s">
        <v>1234</v>
      </c>
      <c r="C59" s="621" t="s">
        <v>1245</v>
      </c>
      <c r="D59" s="221"/>
      <c r="E59" s="221"/>
      <c r="G59" s="637"/>
    </row>
    <row r="60" spans="2:7" ht="27" x14ac:dyDescent="0.7">
      <c r="B60" s="217" t="s">
        <v>1238</v>
      </c>
      <c r="C60" s="621" t="s">
        <v>1236</v>
      </c>
      <c r="D60" s="265" t="s">
        <v>541</v>
      </c>
      <c r="E60" s="346"/>
      <c r="G60" s="637"/>
    </row>
    <row r="61" spans="2:7" ht="13.5" x14ac:dyDescent="0.7">
      <c r="B61" s="217" t="s">
        <v>1239</v>
      </c>
      <c r="C61" s="621" t="s">
        <v>1237</v>
      </c>
      <c r="D61" s="265" t="s">
        <v>541</v>
      </c>
      <c r="E61" s="346"/>
      <c r="F61" s="265"/>
      <c r="G61" s="637"/>
    </row>
    <row r="62" spans="2:7" ht="27" x14ac:dyDescent="0.7">
      <c r="B62" s="217" t="s">
        <v>1241</v>
      </c>
      <c r="C62" s="621" t="s">
        <v>1246</v>
      </c>
      <c r="D62" s="221"/>
      <c r="E62" s="221"/>
      <c r="G62" s="637"/>
    </row>
    <row r="63" spans="2:7" ht="27" x14ac:dyDescent="0.7">
      <c r="B63" s="217" t="s">
        <v>1242</v>
      </c>
      <c r="C63" s="621" t="s">
        <v>1247</v>
      </c>
      <c r="D63" s="265" t="s">
        <v>541</v>
      </c>
      <c r="E63" s="346"/>
      <c r="G63" s="637"/>
    </row>
    <row r="64" spans="2:7" ht="27" x14ac:dyDescent="0.7">
      <c r="B64" s="217" t="s">
        <v>1243</v>
      </c>
      <c r="C64" s="621" t="s">
        <v>1248</v>
      </c>
      <c r="D64" s="265" t="s">
        <v>541</v>
      </c>
      <c r="E64" s="346"/>
      <c r="F64" s="265"/>
      <c r="G64" s="637"/>
    </row>
    <row r="65" spans="2:7" ht="13.5" x14ac:dyDescent="0.7">
      <c r="B65" s="217" t="s">
        <v>392</v>
      </c>
      <c r="C65" s="621" t="s">
        <v>1249</v>
      </c>
      <c r="D65" s="221"/>
      <c r="E65" s="221"/>
      <c r="G65" s="637"/>
    </row>
    <row r="66" spans="2:7" ht="13.5" x14ac:dyDescent="0.7">
      <c r="B66" s="217" t="s">
        <v>1251</v>
      </c>
      <c r="C66" s="621" t="s">
        <v>1252</v>
      </c>
      <c r="D66" s="221"/>
      <c r="E66" s="221"/>
      <c r="G66" s="637"/>
    </row>
    <row r="67" spans="2:7" ht="27" x14ac:dyDescent="0.7">
      <c r="B67" s="217" t="s">
        <v>1253</v>
      </c>
      <c r="C67" s="621" t="s">
        <v>1409</v>
      </c>
      <c r="D67" s="221"/>
      <c r="E67" s="221"/>
      <c r="G67" s="637"/>
    </row>
    <row r="68" spans="2:7" ht="13.5" x14ac:dyDescent="0.7">
      <c r="B68" s="217" t="s">
        <v>1254</v>
      </c>
      <c r="C68" s="621" t="s">
        <v>1255</v>
      </c>
      <c r="D68" s="644"/>
      <c r="E68" s="221"/>
      <c r="G68" s="637"/>
    </row>
    <row r="69" spans="2:7" ht="13.5" x14ac:dyDescent="0.7">
      <c r="B69" s="217" t="s">
        <v>1301</v>
      </c>
      <c r="C69" s="621" t="s">
        <v>1256</v>
      </c>
      <c r="D69" s="265" t="s">
        <v>541</v>
      </c>
      <c r="E69" s="222"/>
      <c r="G69" s="637"/>
    </row>
    <row r="70" spans="2:7" ht="13.5" x14ac:dyDescent="0.7">
      <c r="B70" s="217" t="s">
        <v>1257</v>
      </c>
      <c r="C70" s="621" t="s">
        <v>1258</v>
      </c>
      <c r="D70" s="265" t="s">
        <v>541</v>
      </c>
      <c r="E70" s="222"/>
      <c r="G70" s="637"/>
    </row>
    <row r="71" spans="2:7" ht="13.5" x14ac:dyDescent="0.7">
      <c r="B71" s="217" t="s">
        <v>1259</v>
      </c>
      <c r="C71" s="621" t="s">
        <v>1260</v>
      </c>
      <c r="D71" s="264"/>
      <c r="E71" s="221"/>
      <c r="G71" s="637"/>
    </row>
    <row r="72" spans="2:7" ht="13.5" x14ac:dyDescent="0.7">
      <c r="B72" s="217" t="s">
        <v>1261</v>
      </c>
      <c r="C72" s="621" t="s">
        <v>1262</v>
      </c>
      <c r="D72" s="264"/>
      <c r="E72" s="221"/>
      <c r="G72" s="637"/>
    </row>
    <row r="73" spans="2:7" ht="13.5" x14ac:dyDescent="0.7">
      <c r="B73" s="217" t="s">
        <v>1263</v>
      </c>
      <c r="C73" s="621" t="s">
        <v>1264</v>
      </c>
      <c r="D73" s="264"/>
      <c r="E73" s="221"/>
      <c r="G73" s="637"/>
    </row>
    <row r="74" spans="2:7" ht="27" x14ac:dyDescent="0.7">
      <c r="B74" s="217" t="s">
        <v>1265</v>
      </c>
      <c r="C74" s="621" t="s">
        <v>1408</v>
      </c>
      <c r="D74" s="264"/>
      <c r="E74" s="221"/>
      <c r="G74" s="637"/>
    </row>
    <row r="75" spans="2:7" ht="13.5" x14ac:dyDescent="0.7">
      <c r="B75" s="217" t="s">
        <v>1266</v>
      </c>
      <c r="C75" s="621" t="s">
        <v>1267</v>
      </c>
      <c r="D75" s="264"/>
      <c r="E75" s="221"/>
      <c r="G75" s="637"/>
    </row>
    <row r="76" spans="2:7" ht="13.5" x14ac:dyDescent="0.7">
      <c r="B76" s="217" t="s">
        <v>1268</v>
      </c>
      <c r="C76" s="621" t="s">
        <v>1269</v>
      </c>
      <c r="D76" s="265" t="s">
        <v>541</v>
      </c>
      <c r="E76" s="222"/>
      <c r="G76" s="637"/>
    </row>
    <row r="77" spans="2:7" ht="13.5" x14ac:dyDescent="0.7">
      <c r="B77" s="217" t="s">
        <v>1270</v>
      </c>
      <c r="C77" s="621" t="s">
        <v>1271</v>
      </c>
      <c r="D77" s="265" t="s">
        <v>541</v>
      </c>
      <c r="E77" s="222"/>
      <c r="G77" s="637"/>
    </row>
    <row r="78" spans="2:7" ht="27" x14ac:dyDescent="0.7">
      <c r="B78" s="217" t="s">
        <v>1272</v>
      </c>
      <c r="C78" s="621" t="s">
        <v>1273</v>
      </c>
      <c r="D78" s="264"/>
      <c r="E78" s="221"/>
      <c r="G78" s="637"/>
    </row>
    <row r="79" spans="2:7" ht="13.5" x14ac:dyDescent="0.7">
      <c r="B79" s="217" t="s">
        <v>1274</v>
      </c>
      <c r="C79" s="621" t="s">
        <v>1275</v>
      </c>
      <c r="D79" s="264"/>
      <c r="E79" s="221"/>
      <c r="G79" s="637" t="s">
        <v>1402</v>
      </c>
    </row>
    <row r="80" spans="2:7" ht="13.5" x14ac:dyDescent="0.7">
      <c r="B80" s="217" t="s">
        <v>1276</v>
      </c>
      <c r="C80" s="621" t="s">
        <v>1277</v>
      </c>
      <c r="D80" s="264"/>
      <c r="E80" s="221"/>
      <c r="G80" s="637"/>
    </row>
    <row r="81" spans="2:7" ht="27" x14ac:dyDescent="0.7">
      <c r="B81" s="217" t="s">
        <v>1278</v>
      </c>
      <c r="C81" s="621" t="s">
        <v>1407</v>
      </c>
      <c r="D81" s="264"/>
      <c r="E81" s="221"/>
      <c r="G81" s="637"/>
    </row>
    <row r="82" spans="2:7" ht="13.5" x14ac:dyDescent="0.7">
      <c r="B82" s="217" t="s">
        <v>1279</v>
      </c>
      <c r="C82" s="621" t="s">
        <v>1280</v>
      </c>
      <c r="D82" s="264"/>
      <c r="E82" s="221"/>
      <c r="G82" s="637"/>
    </row>
    <row r="83" spans="2:7" ht="13.5" x14ac:dyDescent="0.7">
      <c r="B83" s="217" t="s">
        <v>1281</v>
      </c>
      <c r="C83" s="621" t="s">
        <v>1282</v>
      </c>
      <c r="D83" s="264"/>
      <c r="E83" s="221"/>
      <c r="G83" s="637"/>
    </row>
    <row r="84" spans="2:7" ht="13.5" x14ac:dyDescent="0.7">
      <c r="B84" s="217" t="s">
        <v>1283</v>
      </c>
      <c r="C84" s="621" t="s">
        <v>1284</v>
      </c>
      <c r="D84" s="264"/>
      <c r="E84" s="221"/>
      <c r="G84" s="637"/>
    </row>
    <row r="85" spans="2:7" ht="13.5" x14ac:dyDescent="0.7">
      <c r="B85" s="217" t="s">
        <v>1285</v>
      </c>
      <c r="C85" s="621" t="s">
        <v>1403</v>
      </c>
      <c r="D85" s="264"/>
      <c r="E85" s="221"/>
      <c r="G85" s="637"/>
    </row>
    <row r="86" spans="2:7" ht="13.5" x14ac:dyDescent="0.7">
      <c r="B86" s="217" t="s">
        <v>1286</v>
      </c>
      <c r="C86" s="621" t="s">
        <v>1404</v>
      </c>
      <c r="D86" s="264"/>
      <c r="E86" s="221"/>
      <c r="G86" s="637"/>
    </row>
    <row r="87" spans="2:7" ht="27" x14ac:dyDescent="0.7">
      <c r="B87" s="217" t="s">
        <v>1287</v>
      </c>
      <c r="C87" s="621" t="s">
        <v>1405</v>
      </c>
      <c r="D87" s="264"/>
      <c r="E87" s="221"/>
      <c r="G87" s="637"/>
    </row>
    <row r="88" spans="2:7" ht="13.5" x14ac:dyDescent="0.7">
      <c r="B88" s="217" t="s">
        <v>1288</v>
      </c>
      <c r="C88" s="621" t="s">
        <v>1406</v>
      </c>
      <c r="D88" s="264"/>
      <c r="E88" s="221"/>
      <c r="G88" s="637"/>
    </row>
    <row r="89" spans="2:7" ht="27" x14ac:dyDescent="0.7">
      <c r="B89" s="217" t="s">
        <v>1289</v>
      </c>
      <c r="C89" s="622" t="s">
        <v>400</v>
      </c>
      <c r="D89" s="264"/>
      <c r="E89" s="221"/>
      <c r="G89" s="637"/>
    </row>
    <row r="90" spans="2:7" ht="13.5" x14ac:dyDescent="0.7">
      <c r="B90" s="217" t="s">
        <v>1290</v>
      </c>
      <c r="C90" s="622" t="s">
        <v>401</v>
      </c>
      <c r="D90" s="265" t="s">
        <v>541</v>
      </c>
      <c r="E90" s="222"/>
      <c r="G90" s="637"/>
    </row>
    <row r="91" spans="2:7" ht="13.5" x14ac:dyDescent="0.7">
      <c r="B91" s="217" t="s">
        <v>1291</v>
      </c>
      <c r="C91" s="622" t="s">
        <v>402</v>
      </c>
      <c r="D91" s="264"/>
      <c r="E91" s="221"/>
      <c r="G91" s="637"/>
    </row>
    <row r="92" spans="2:7" ht="13.5" x14ac:dyDescent="0.7">
      <c r="B92" s="217" t="s">
        <v>1292</v>
      </c>
      <c r="C92" s="622" t="s">
        <v>403</v>
      </c>
      <c r="D92" s="265" t="s">
        <v>541</v>
      </c>
      <c r="E92" s="222"/>
      <c r="G92" s="637"/>
    </row>
    <row r="93" spans="2:7" ht="13.5" x14ac:dyDescent="0.7">
      <c r="B93" s="217" t="s">
        <v>1293</v>
      </c>
      <c r="C93" s="622" t="s">
        <v>404</v>
      </c>
      <c r="D93" s="265" t="s">
        <v>541</v>
      </c>
      <c r="E93" s="222"/>
      <c r="G93" s="637"/>
    </row>
    <row r="94" spans="2:7" ht="27" x14ac:dyDescent="0.7">
      <c r="B94" s="217" t="s">
        <v>1294</v>
      </c>
      <c r="C94" s="622" t="s">
        <v>1295</v>
      </c>
      <c r="D94" s="265" t="s">
        <v>541</v>
      </c>
      <c r="E94" s="222"/>
      <c r="G94" s="637"/>
    </row>
    <row r="95" spans="2:7" ht="13.5" x14ac:dyDescent="0.7">
      <c r="B95" s="217" t="s">
        <v>1296</v>
      </c>
      <c r="C95" s="622" t="s">
        <v>1297</v>
      </c>
      <c r="D95" s="265" t="s">
        <v>541</v>
      </c>
      <c r="E95" s="222"/>
      <c r="G95" s="637"/>
    </row>
    <row r="96" spans="2:7" ht="13.5" x14ac:dyDescent="0.7">
      <c r="B96" s="217" t="s">
        <v>1298</v>
      </c>
      <c r="C96" s="622" t="s">
        <v>473</v>
      </c>
      <c r="D96" s="264"/>
      <c r="E96" s="264"/>
      <c r="G96" s="637"/>
    </row>
    <row r="97" spans="2:7" ht="27" x14ac:dyDescent="0.7">
      <c r="B97" s="217" t="s">
        <v>1364</v>
      </c>
      <c r="C97" s="622" t="s">
        <v>1365</v>
      </c>
      <c r="D97" s="265" t="s">
        <v>541</v>
      </c>
      <c r="E97" s="222"/>
      <c r="G97" s="637"/>
    </row>
    <row r="98" spans="2:7" ht="13.5" x14ac:dyDescent="0.7">
      <c r="B98" s="217" t="s">
        <v>1352</v>
      </c>
      <c r="C98" s="621" t="s">
        <v>394</v>
      </c>
      <c r="D98" s="221"/>
      <c r="E98" s="221"/>
      <c r="F98"/>
      <c r="G98" s="637"/>
    </row>
    <row r="99" spans="2:7" ht="13.5" x14ac:dyDescent="0.7">
      <c r="B99" s="217" t="s">
        <v>405</v>
      </c>
      <c r="C99" s="623" t="s">
        <v>424</v>
      </c>
      <c r="D99" s="264"/>
      <c r="E99" s="221"/>
      <c r="G99" s="637"/>
    </row>
    <row r="100" spans="2:7" ht="13.5" x14ac:dyDescent="0.7">
      <c r="B100" s="217" t="s">
        <v>406</v>
      </c>
      <c r="C100" s="623" t="s">
        <v>425</v>
      </c>
      <c r="D100" s="265" t="s">
        <v>541</v>
      </c>
      <c r="E100" s="222"/>
      <c r="G100" s="637"/>
    </row>
    <row r="101" spans="2:7" ht="13.5" x14ac:dyDescent="0.7">
      <c r="B101" s="217" t="s">
        <v>407</v>
      </c>
      <c r="C101" s="623" t="s">
        <v>426</v>
      </c>
      <c r="D101" s="264"/>
      <c r="E101" s="221"/>
      <c r="G101" s="637"/>
    </row>
    <row r="102" spans="2:7" ht="13.5" x14ac:dyDescent="0.7">
      <c r="B102" s="217" t="s">
        <v>408</v>
      </c>
      <c r="C102" s="623" t="s">
        <v>425</v>
      </c>
      <c r="D102" s="265" t="s">
        <v>541</v>
      </c>
      <c r="E102" s="222"/>
      <c r="G102" s="637"/>
    </row>
    <row r="103" spans="2:7" ht="13.5" x14ac:dyDescent="0.7">
      <c r="B103" s="217" t="s">
        <v>409</v>
      </c>
      <c r="C103" s="623" t="s">
        <v>440</v>
      </c>
      <c r="D103" s="265" t="s">
        <v>541</v>
      </c>
      <c r="E103" s="222"/>
      <c r="G103" s="637"/>
    </row>
    <row r="104" spans="2:7" ht="13.5" x14ac:dyDescent="0.7">
      <c r="B104" s="217" t="s">
        <v>410</v>
      </c>
      <c r="C104" s="623" t="s">
        <v>427</v>
      </c>
      <c r="D104" s="265" t="s">
        <v>541</v>
      </c>
      <c r="E104" s="222"/>
      <c r="G104" s="637"/>
    </row>
    <row r="105" spans="2:7" ht="13.5" x14ac:dyDescent="0.7">
      <c r="B105" s="217" t="s">
        <v>411</v>
      </c>
      <c r="C105" s="621" t="s">
        <v>429</v>
      </c>
      <c r="D105" s="264"/>
      <c r="E105" s="221"/>
      <c r="G105" s="637"/>
    </row>
    <row r="106" spans="2:7" ht="27" x14ac:dyDescent="0.7">
      <c r="B106" s="217" t="s">
        <v>412</v>
      </c>
      <c r="C106" s="621" t="s">
        <v>430</v>
      </c>
      <c r="D106" s="264"/>
      <c r="E106" s="221"/>
      <c r="G106" s="637"/>
    </row>
    <row r="107" spans="2:7" ht="13.5" x14ac:dyDescent="0.7">
      <c r="B107" s="217" t="s">
        <v>413</v>
      </c>
      <c r="C107" s="621" t="s">
        <v>431</v>
      </c>
      <c r="D107" s="264"/>
      <c r="E107" s="221"/>
      <c r="G107" s="637"/>
    </row>
    <row r="108" spans="2:7" ht="13.5" x14ac:dyDescent="0.7">
      <c r="B108" s="217" t="s">
        <v>1317</v>
      </c>
      <c r="C108" s="621" t="s">
        <v>1316</v>
      </c>
      <c r="D108" s="264"/>
      <c r="E108" s="221"/>
      <c r="G108" s="637"/>
    </row>
    <row r="109" spans="2:7" ht="13.5" x14ac:dyDescent="0.7">
      <c r="B109" s="217" t="s">
        <v>1318</v>
      </c>
      <c r="C109" s="621" t="s">
        <v>1319</v>
      </c>
      <c r="D109" s="264"/>
      <c r="E109" s="221"/>
      <c r="G109" s="637"/>
    </row>
    <row r="110" spans="2:7" ht="27" x14ac:dyDescent="0.7">
      <c r="B110" s="217" t="s">
        <v>1321</v>
      </c>
      <c r="C110" s="621" t="s">
        <v>1322</v>
      </c>
      <c r="D110" s="265" t="s">
        <v>541</v>
      </c>
      <c r="E110" s="222"/>
      <c r="G110" s="637"/>
    </row>
    <row r="111" spans="2:7" ht="13.5" x14ac:dyDescent="0.7">
      <c r="B111" s="217" t="s">
        <v>1323</v>
      </c>
      <c r="C111" s="621" t="s">
        <v>1324</v>
      </c>
      <c r="D111" s="266" t="s">
        <v>541</v>
      </c>
      <c r="E111" s="223"/>
      <c r="G111" s="637"/>
    </row>
    <row r="112" spans="2:7" ht="13.5" x14ac:dyDescent="0.7">
      <c r="B112" s="217" t="s">
        <v>1325</v>
      </c>
      <c r="C112" s="621" t="s">
        <v>1326</v>
      </c>
      <c r="D112" s="265" t="s">
        <v>541</v>
      </c>
      <c r="E112" s="222"/>
      <c r="G112" s="637"/>
    </row>
    <row r="113" spans="2:7" ht="13.5" x14ac:dyDescent="0.7">
      <c r="B113" s="217" t="s">
        <v>1360</v>
      </c>
      <c r="C113" s="621" t="s">
        <v>428</v>
      </c>
      <c r="D113" s="264"/>
      <c r="E113" s="221"/>
      <c r="G113" s="637"/>
    </row>
    <row r="114" spans="2:7" ht="13.5" x14ac:dyDescent="0.7">
      <c r="B114" s="217" t="s">
        <v>263</v>
      </c>
      <c r="C114" s="621" t="s">
        <v>741</v>
      </c>
      <c r="D114" s="264"/>
      <c r="E114" s="221"/>
      <c r="G114" s="637"/>
    </row>
    <row r="115" spans="2:7" ht="13.5" x14ac:dyDescent="0.7">
      <c r="B115" s="217" t="s">
        <v>190</v>
      </c>
      <c r="C115" s="621" t="s">
        <v>432</v>
      </c>
      <c r="D115" s="264"/>
      <c r="E115" s="221"/>
      <c r="G115" s="637"/>
    </row>
    <row r="116" spans="2:7" ht="13.5" x14ac:dyDescent="0.7">
      <c r="B116" s="217" t="s">
        <v>414</v>
      </c>
      <c r="C116" s="621" t="s">
        <v>1385</v>
      </c>
      <c r="D116" s="265" t="s">
        <v>541</v>
      </c>
      <c r="E116" s="222"/>
      <c r="G116" s="637"/>
    </row>
    <row r="117" spans="2:7" ht="13.5" x14ac:dyDescent="0.7">
      <c r="B117" s="217" t="s">
        <v>919</v>
      </c>
      <c r="C117" s="621" t="s">
        <v>1472</v>
      </c>
      <c r="D117" s="264"/>
      <c r="E117" s="221"/>
      <c r="G117" s="637"/>
    </row>
    <row r="118" spans="2:7" ht="13.5" x14ac:dyDescent="0.7">
      <c r="B118" s="217" t="s">
        <v>920</v>
      </c>
      <c r="C118" s="621" t="s">
        <v>1473</v>
      </c>
      <c r="D118" s="265" t="s">
        <v>541</v>
      </c>
      <c r="E118" s="222"/>
      <c r="G118" s="637"/>
    </row>
    <row r="119" spans="2:7" ht="27" x14ac:dyDescent="0.7">
      <c r="B119" s="217" t="s">
        <v>921</v>
      </c>
      <c r="C119" s="621" t="s">
        <v>1474</v>
      </c>
      <c r="D119" s="264"/>
      <c r="E119" s="221"/>
      <c r="G119" s="637"/>
    </row>
    <row r="120" spans="2:7" ht="27" x14ac:dyDescent="0.7">
      <c r="B120" s="217" t="s">
        <v>191</v>
      </c>
      <c r="C120" s="621" t="s">
        <v>433</v>
      </c>
      <c r="D120" s="264"/>
      <c r="E120" s="221"/>
      <c r="G120" s="637"/>
    </row>
    <row r="121" spans="2:7" ht="13.5" x14ac:dyDescent="0.7">
      <c r="B121" s="217" t="s">
        <v>415</v>
      </c>
      <c r="C121" s="621" t="s">
        <v>434</v>
      </c>
      <c r="D121" s="264"/>
      <c r="E121" s="221"/>
      <c r="G121" s="637"/>
    </row>
    <row r="122" spans="2:7" ht="13.5" x14ac:dyDescent="0.7">
      <c r="B122" s="217" t="s">
        <v>416</v>
      </c>
      <c r="C122" s="621" t="s">
        <v>435</v>
      </c>
      <c r="D122" s="264"/>
      <c r="E122" s="221"/>
      <c r="G122" s="637"/>
    </row>
    <row r="123" spans="2:7" ht="13.5" x14ac:dyDescent="0.7">
      <c r="B123" s="217" t="s">
        <v>417</v>
      </c>
      <c r="C123" s="621" t="s">
        <v>436</v>
      </c>
      <c r="D123" s="264"/>
      <c r="E123" s="221"/>
      <c r="G123" s="637"/>
    </row>
    <row r="124" spans="2:7" ht="13.5" x14ac:dyDescent="0.7">
      <c r="B124" s="217" t="s">
        <v>418</v>
      </c>
      <c r="C124" s="621" t="s">
        <v>1386</v>
      </c>
      <c r="D124" s="266" t="s">
        <v>541</v>
      </c>
      <c r="E124" s="223"/>
      <c r="G124" s="637"/>
    </row>
    <row r="125" spans="2:7" ht="13.5" x14ac:dyDescent="0.7">
      <c r="B125" s="217" t="s">
        <v>419</v>
      </c>
      <c r="C125" s="621" t="s">
        <v>440</v>
      </c>
      <c r="D125" s="266" t="s">
        <v>541</v>
      </c>
      <c r="E125" s="223"/>
      <c r="G125" s="637"/>
    </row>
    <row r="126" spans="2:7" ht="13.5" x14ac:dyDescent="0.7">
      <c r="B126" s="217" t="s">
        <v>420</v>
      </c>
      <c r="C126" s="621" t="s">
        <v>441</v>
      </c>
      <c r="D126" s="266" t="s">
        <v>541</v>
      </c>
      <c r="E126" s="223"/>
      <c r="G126" s="637"/>
    </row>
    <row r="127" spans="2:7" ht="13.5" x14ac:dyDescent="0.7">
      <c r="B127" s="217" t="s">
        <v>421</v>
      </c>
      <c r="C127" s="621" t="s">
        <v>437</v>
      </c>
      <c r="D127" s="264"/>
      <c r="E127" s="221"/>
      <c r="G127" s="637"/>
    </row>
    <row r="128" spans="2:7" ht="13.5" x14ac:dyDescent="0.7">
      <c r="B128" s="217" t="s">
        <v>422</v>
      </c>
      <c r="C128" s="621" t="s">
        <v>438</v>
      </c>
      <c r="D128" s="264"/>
      <c r="E128" s="221"/>
      <c r="G128" s="637"/>
    </row>
    <row r="129" spans="1:7" ht="13.5" x14ac:dyDescent="0.7">
      <c r="B129" s="217" t="s">
        <v>423</v>
      </c>
      <c r="C129" s="621" t="s">
        <v>439</v>
      </c>
      <c r="D129" s="264"/>
      <c r="E129" s="221"/>
      <c r="G129" s="637"/>
    </row>
    <row r="130" spans="1:7" ht="13.5" x14ac:dyDescent="0.7">
      <c r="B130" s="217" t="s">
        <v>1327</v>
      </c>
      <c r="C130" s="624" t="s">
        <v>1328</v>
      </c>
      <c r="D130" s="264"/>
      <c r="E130" s="221"/>
      <c r="G130" s="637"/>
    </row>
    <row r="131" spans="1:7" ht="13.5" x14ac:dyDescent="0.7">
      <c r="B131" s="217" t="s">
        <v>1329</v>
      </c>
      <c r="C131" s="624" t="s">
        <v>1330</v>
      </c>
      <c r="D131" s="264"/>
      <c r="E131" s="221"/>
      <c r="G131" s="637"/>
    </row>
    <row r="132" spans="1:7" ht="13.5" x14ac:dyDescent="0.7">
      <c r="B132" s="217" t="s">
        <v>1331</v>
      </c>
      <c r="C132" s="624" t="s">
        <v>1332</v>
      </c>
      <c r="D132" s="266" t="s">
        <v>541</v>
      </c>
      <c r="E132" s="223"/>
      <c r="G132" s="637"/>
    </row>
    <row r="133" spans="1:7" ht="13.5" x14ac:dyDescent="0.7">
      <c r="B133" s="217" t="s">
        <v>1333</v>
      </c>
      <c r="C133" s="624" t="s">
        <v>1330</v>
      </c>
      <c r="D133" s="266" t="s">
        <v>541</v>
      </c>
      <c r="E133" s="223"/>
      <c r="G133" s="637"/>
    </row>
    <row r="134" spans="1:7" ht="13.5" x14ac:dyDescent="0.7">
      <c r="B134" s="217" t="s">
        <v>1334</v>
      </c>
      <c r="C134" s="624" t="s">
        <v>1335</v>
      </c>
      <c r="D134" s="264"/>
      <c r="E134" s="221"/>
      <c r="G134" s="637"/>
    </row>
    <row r="135" spans="1:7" ht="27" x14ac:dyDescent="0.7">
      <c r="B135" s="217" t="s">
        <v>1336</v>
      </c>
      <c r="C135" s="624" t="s">
        <v>1337</v>
      </c>
      <c r="D135" s="265" t="s">
        <v>541</v>
      </c>
      <c r="E135" s="222"/>
      <c r="G135" s="637"/>
    </row>
    <row r="136" spans="1:7" ht="13.5" x14ac:dyDescent="0.7">
      <c r="B136" s="217" t="s">
        <v>1338</v>
      </c>
      <c r="C136" s="624" t="s">
        <v>1339</v>
      </c>
      <c r="D136" s="266" t="s">
        <v>541</v>
      </c>
      <c r="E136" s="223"/>
      <c r="G136" s="637"/>
    </row>
    <row r="137" spans="1:7" ht="14.25" thickBot="1" x14ac:dyDescent="0.85">
      <c r="B137" s="246" t="s">
        <v>1340</v>
      </c>
      <c r="C137" s="625" t="s">
        <v>1341</v>
      </c>
      <c r="D137" s="645" t="s">
        <v>541</v>
      </c>
      <c r="E137" s="641"/>
      <c r="G137" s="638"/>
    </row>
    <row r="138" spans="1:7" ht="13.5" x14ac:dyDescent="0.7">
      <c r="B138" s="813" t="s">
        <v>531</v>
      </c>
      <c r="C138" s="813"/>
      <c r="D138" s="813"/>
      <c r="E138" s="813"/>
    </row>
    <row r="139" spans="1:7" ht="13.5" x14ac:dyDescent="0.7">
      <c r="A139" s="2"/>
      <c r="B139" s="834" t="s">
        <v>542</v>
      </c>
      <c r="C139" s="834"/>
      <c r="D139" s="834"/>
      <c r="E139" s="834"/>
    </row>
    <row r="140" spans="1:7" ht="13.5" x14ac:dyDescent="0.7">
      <c r="A140" s="2"/>
      <c r="B140" s="834" t="s">
        <v>543</v>
      </c>
      <c r="C140" s="834"/>
      <c r="D140" s="834"/>
      <c r="E140" s="834"/>
    </row>
    <row r="141" spans="1:7" x14ac:dyDescent="0.6">
      <c r="A141" s="2"/>
      <c r="B141" s="2"/>
      <c r="C141" s="2"/>
      <c r="D141" s="2"/>
      <c r="E141" s="2"/>
    </row>
    <row r="142" spans="1:7" x14ac:dyDescent="0.6">
      <c r="A142" s="2"/>
      <c r="B142" s="2"/>
      <c r="C142" s="2"/>
      <c r="D142" s="2"/>
      <c r="E142" s="2"/>
    </row>
    <row r="143" spans="1:7" x14ac:dyDescent="0.6">
      <c r="A143" s="2"/>
      <c r="B143" s="2"/>
      <c r="C143" s="2"/>
      <c r="D143" s="2"/>
      <c r="E143" s="2"/>
    </row>
    <row r="144" spans="1:7" x14ac:dyDescent="0.6">
      <c r="A144" s="2"/>
      <c r="B144" s="2"/>
      <c r="C144" s="2"/>
      <c r="D144" s="2"/>
      <c r="E144" s="2"/>
    </row>
    <row r="145" spans="1:5" x14ac:dyDescent="0.6">
      <c r="A145" s="2"/>
      <c r="B145" s="2"/>
      <c r="C145" s="2"/>
      <c r="D145" s="2"/>
      <c r="E145" s="2"/>
    </row>
    <row r="146" spans="1:5" x14ac:dyDescent="0.6">
      <c r="A146" s="2"/>
      <c r="B146" s="2"/>
      <c r="C146" s="2"/>
      <c r="D146" s="2"/>
      <c r="E146" s="2"/>
    </row>
    <row r="147" spans="1:5" x14ac:dyDescent="0.6">
      <c r="A147" s="2"/>
      <c r="B147" s="2"/>
      <c r="C147" s="2"/>
      <c r="D147" s="2"/>
      <c r="E147" s="2"/>
    </row>
    <row r="148" spans="1:5" x14ac:dyDescent="0.6">
      <c r="A148" s="2"/>
      <c r="B148" s="2"/>
      <c r="C148" s="2"/>
      <c r="D148" s="2"/>
      <c r="E148" s="2"/>
    </row>
    <row r="149" spans="1:5" x14ac:dyDescent="0.6">
      <c r="A149" s="2"/>
      <c r="B149" s="2"/>
      <c r="C149" s="2"/>
      <c r="D149" s="2"/>
      <c r="E149" s="2"/>
    </row>
    <row r="150" spans="1:5" x14ac:dyDescent="0.6">
      <c r="A150" s="2"/>
      <c r="B150" s="2"/>
      <c r="C150" s="2"/>
      <c r="D150" s="2"/>
      <c r="E150" s="2"/>
    </row>
    <row r="151" spans="1:5" x14ac:dyDescent="0.6">
      <c r="A151" s="2"/>
      <c r="B151" s="2"/>
      <c r="C151" s="2"/>
      <c r="D151" s="2"/>
      <c r="E151" s="2"/>
    </row>
    <row r="152" spans="1:5" x14ac:dyDescent="0.6">
      <c r="A152" s="2"/>
      <c r="B152" s="2"/>
      <c r="C152" s="2"/>
      <c r="D152" s="2"/>
      <c r="E152" s="2"/>
    </row>
    <row r="153" spans="1:5" x14ac:dyDescent="0.6">
      <c r="A153" s="2"/>
      <c r="B153" s="2"/>
      <c r="C153" s="2"/>
      <c r="D153" s="2"/>
      <c r="E153" s="2"/>
    </row>
    <row r="154" spans="1:5" x14ac:dyDescent="0.6">
      <c r="A154" s="2"/>
      <c r="B154" s="2"/>
      <c r="C154" s="2"/>
      <c r="D154" s="2"/>
      <c r="E154" s="2"/>
    </row>
    <row r="155" spans="1:5" x14ac:dyDescent="0.6">
      <c r="A155" s="2"/>
      <c r="B155" s="2"/>
      <c r="C155" s="2"/>
      <c r="D155" s="2"/>
      <c r="E155" s="2"/>
    </row>
    <row r="156" spans="1:5" x14ac:dyDescent="0.6">
      <c r="A156" s="2"/>
      <c r="B156" s="2"/>
      <c r="C156" s="2"/>
      <c r="D156" s="2"/>
      <c r="E156" s="2"/>
    </row>
    <row r="157" spans="1:5" x14ac:dyDescent="0.6">
      <c r="A157" s="2"/>
      <c r="B157" s="2"/>
      <c r="C157" s="2"/>
      <c r="D157" s="2"/>
      <c r="E157" s="2"/>
    </row>
    <row r="158" spans="1:5" x14ac:dyDescent="0.6">
      <c r="A158" s="2"/>
      <c r="B158" s="2"/>
      <c r="C158" s="2"/>
      <c r="D158" s="2"/>
      <c r="E158" s="2"/>
    </row>
    <row r="159" spans="1:5" x14ac:dyDescent="0.6">
      <c r="A159" s="2"/>
      <c r="B159" s="2"/>
      <c r="C159" s="2"/>
      <c r="D159" s="2"/>
      <c r="E159" s="2"/>
    </row>
    <row r="160" spans="1:5" x14ac:dyDescent="0.6">
      <c r="A160" s="2"/>
      <c r="B160" s="2"/>
      <c r="C160" s="2"/>
      <c r="D160" s="2"/>
      <c r="E160" s="2"/>
    </row>
    <row r="161" spans="1:5" x14ac:dyDescent="0.6">
      <c r="A161" s="2"/>
      <c r="B161" s="2"/>
      <c r="C161" s="2"/>
      <c r="D161" s="2"/>
      <c r="E161" s="2"/>
    </row>
    <row r="162" spans="1:5" x14ac:dyDescent="0.6">
      <c r="A162" s="2"/>
      <c r="B162" s="2"/>
      <c r="C162" s="2"/>
      <c r="D162" s="2"/>
      <c r="E162" s="2"/>
    </row>
    <row r="163" spans="1:5" x14ac:dyDescent="0.6">
      <c r="A163" s="2"/>
      <c r="B163" s="2"/>
      <c r="C163" s="2"/>
      <c r="D163" s="2"/>
      <c r="E163" s="2"/>
    </row>
  </sheetData>
  <mergeCells count="9">
    <mergeCell ref="G3:G5"/>
    <mergeCell ref="B139:E139"/>
    <mergeCell ref="B140:E140"/>
    <mergeCell ref="E3:E5"/>
    <mergeCell ref="B1:C1"/>
    <mergeCell ref="B138:E138"/>
    <mergeCell ref="B3:B5"/>
    <mergeCell ref="C3:C5"/>
    <mergeCell ref="D3:D5"/>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K54"/>
  <sheetViews>
    <sheetView showFormulas="1" showGridLines="0" workbookViewId="0"/>
  </sheetViews>
  <sheetFormatPr defaultColWidth="9.1328125" defaultRowHeight="13" x14ac:dyDescent="0.6"/>
  <cols>
    <col min="1" max="1" width="1.54296875" style="2" customWidth="1"/>
    <col min="2" max="2" width="3.40625" style="40" customWidth="1"/>
    <col min="3" max="3" width="27.1328125" style="2" customWidth="1"/>
    <col min="4" max="4" width="29.86328125" style="2" customWidth="1"/>
    <col min="5" max="5" width="5.26953125" style="2" customWidth="1"/>
    <col min="6" max="7" width="5" style="2" customWidth="1"/>
    <col min="8" max="9" width="5.26953125" style="2" customWidth="1"/>
    <col min="10" max="10" width="0.86328125" style="2" customWidth="1"/>
    <col min="11" max="11" width="29.7265625" style="2" customWidth="1"/>
    <col min="12" max="16384" width="9.1328125" style="2"/>
  </cols>
  <sheetData>
    <row r="1" spans="2:11" ht="15.5" x14ac:dyDescent="0.7">
      <c r="B1" s="835" t="s">
        <v>289</v>
      </c>
      <c r="C1" s="835"/>
      <c r="D1" s="835"/>
      <c r="E1" s="379"/>
      <c r="F1" s="379"/>
      <c r="G1" s="379"/>
      <c r="H1" s="379"/>
      <c r="I1" s="379"/>
      <c r="J1" s="53"/>
      <c r="K1" s="53"/>
    </row>
    <row r="2" spans="2:11" ht="16" thickBot="1" x14ac:dyDescent="0.8">
      <c r="B2" s="54"/>
      <c r="C2" s="53"/>
      <c r="D2" s="53"/>
      <c r="E2" s="53"/>
      <c r="F2" s="53"/>
      <c r="G2" s="53"/>
      <c r="H2" s="53"/>
      <c r="I2" s="53"/>
      <c r="J2" s="53"/>
      <c r="K2" s="53"/>
    </row>
    <row r="3" spans="2:11" ht="13.5" x14ac:dyDescent="0.7">
      <c r="B3" s="836" t="s">
        <v>0</v>
      </c>
      <c r="C3" s="820" t="s">
        <v>40</v>
      </c>
      <c r="D3" s="839" t="s">
        <v>257</v>
      </c>
      <c r="E3" s="817" t="s">
        <v>779</v>
      </c>
      <c r="F3" s="820" t="s">
        <v>786</v>
      </c>
      <c r="G3" s="820" t="s">
        <v>780</v>
      </c>
      <c r="H3" s="820" t="s">
        <v>781</v>
      </c>
      <c r="I3" s="843" t="s">
        <v>787</v>
      </c>
      <c r="J3" s="55"/>
      <c r="K3" s="825" t="s">
        <v>258</v>
      </c>
    </row>
    <row r="4" spans="2:11" ht="13.5" x14ac:dyDescent="0.7">
      <c r="B4" s="837" t="s">
        <v>0</v>
      </c>
      <c r="C4" s="821"/>
      <c r="D4" s="840" t="s">
        <v>232</v>
      </c>
      <c r="E4" s="818"/>
      <c r="F4" s="821"/>
      <c r="G4" s="821"/>
      <c r="H4" s="821"/>
      <c r="I4" s="844"/>
      <c r="J4" s="55"/>
      <c r="K4" s="826"/>
    </row>
    <row r="5" spans="2:11" ht="14.25" thickBot="1" x14ac:dyDescent="0.85">
      <c r="B5" s="838"/>
      <c r="C5" s="833"/>
      <c r="D5" s="841"/>
      <c r="E5" s="842"/>
      <c r="F5" s="833"/>
      <c r="G5" s="833"/>
      <c r="H5" s="833"/>
      <c r="I5" s="845"/>
      <c r="J5" s="55"/>
      <c r="K5" s="827"/>
    </row>
    <row r="6" spans="2:11" ht="24" customHeight="1" x14ac:dyDescent="0.7">
      <c r="B6" s="96" t="s">
        <v>233</v>
      </c>
      <c r="C6" s="43" t="s">
        <v>273</v>
      </c>
      <c r="D6" s="188" t="e">
        <f>D7-D8-D9</f>
        <v>#DIV/0!</v>
      </c>
      <c r="E6" s="388"/>
      <c r="F6" s="389"/>
      <c r="G6" s="389"/>
      <c r="H6" s="389"/>
      <c r="I6" s="390"/>
      <c r="J6" s="55"/>
      <c r="K6" s="75" t="s">
        <v>276</v>
      </c>
    </row>
    <row r="7" spans="2:11" ht="20.25" customHeight="1" x14ac:dyDescent="0.7">
      <c r="B7" s="96" t="s">
        <v>234</v>
      </c>
      <c r="C7" s="43" t="s">
        <v>235</v>
      </c>
      <c r="D7" s="188" t="e">
        <f>PR!G7</f>
        <v>#DIV/0!</v>
      </c>
      <c r="E7" s="391"/>
      <c r="F7" s="380"/>
      <c r="G7" s="380"/>
      <c r="H7" s="380"/>
      <c r="I7" s="392"/>
      <c r="J7" s="55"/>
      <c r="K7" s="76"/>
    </row>
    <row r="8" spans="2:11" ht="33.75" customHeight="1" x14ac:dyDescent="0.6">
      <c r="B8" s="96" t="s">
        <v>236</v>
      </c>
      <c r="C8" s="169" t="s">
        <v>189</v>
      </c>
      <c r="D8" s="189" t="e">
        <f>IF('AT.PERM. - LIM'!D18&gt;0,0,ABS('AT.PERM. - LIM'!D18))</f>
        <v>#VALUE!</v>
      </c>
      <c r="E8" s="393"/>
      <c r="F8" s="381"/>
      <c r="G8" s="381"/>
      <c r="H8" s="381"/>
      <c r="I8" s="394"/>
      <c r="J8" s="170"/>
      <c r="K8" s="171" t="s">
        <v>237</v>
      </c>
    </row>
    <row r="9" spans="2:11" ht="19.5" customHeight="1" thickBot="1" x14ac:dyDescent="0.85">
      <c r="B9" s="97" t="s">
        <v>274</v>
      </c>
      <c r="C9" s="49" t="s">
        <v>275</v>
      </c>
      <c r="D9" s="190"/>
      <c r="E9" s="395"/>
      <c r="F9" s="396"/>
      <c r="G9" s="396"/>
      <c r="H9" s="396"/>
      <c r="I9" s="397"/>
      <c r="J9" s="55"/>
      <c r="K9" s="77"/>
    </row>
    <row r="10" spans="2:11" ht="27" x14ac:dyDescent="0.7">
      <c r="B10" s="98" t="s">
        <v>238</v>
      </c>
      <c r="C10" s="74" t="s">
        <v>277</v>
      </c>
      <c r="D10" s="182" t="e">
        <f>D11+D13+D16+D12+D14+D15</f>
        <v>#REF!</v>
      </c>
      <c r="E10" s="398"/>
      <c r="F10" s="399"/>
      <c r="G10" s="399"/>
      <c r="H10" s="399"/>
      <c r="I10" s="400"/>
      <c r="J10" s="55"/>
      <c r="K10" s="87" t="s">
        <v>1546</v>
      </c>
    </row>
    <row r="11" spans="2:11" ht="34.5" customHeight="1" thickBot="1" x14ac:dyDescent="0.85">
      <c r="B11" s="99" t="s">
        <v>55</v>
      </c>
      <c r="C11" s="86" t="s">
        <v>279</v>
      </c>
      <c r="D11" s="195" t="e">
        <f>RWACPAD!L85</f>
        <v>#REF!</v>
      </c>
      <c r="E11" s="401"/>
      <c r="F11" s="382"/>
      <c r="G11" s="382"/>
      <c r="H11" s="382"/>
      <c r="I11" s="402"/>
      <c r="J11" s="55"/>
      <c r="K11" s="78"/>
    </row>
    <row r="12" spans="2:11" ht="34.5" customHeight="1" x14ac:dyDescent="0.7">
      <c r="B12" s="99" t="s">
        <v>1476</v>
      </c>
      <c r="C12" s="676" t="s">
        <v>1457</v>
      </c>
      <c r="D12" s="195" t="e">
        <f>RWASP!D5</f>
        <v>#NAME?</v>
      </c>
      <c r="E12" s="401"/>
      <c r="F12" s="382"/>
      <c r="G12" s="382"/>
      <c r="H12" s="382"/>
      <c r="I12" s="402"/>
      <c r="J12" s="55"/>
      <c r="K12" s="78"/>
    </row>
    <row r="13" spans="2:11" ht="13.5" x14ac:dyDescent="0.7">
      <c r="B13" s="105" t="s">
        <v>278</v>
      </c>
      <c r="C13" s="754" t="s">
        <v>281</v>
      </c>
      <c r="D13" s="450" t="str">
        <f>'RWAMPAD-MINT'!G4</f>
        <v>•     SE AUTORIZADO A USAR MODELO INTERNO:
=MÁXIMO(F39+F50;S1*((F5;F9;F12;F17;F22;F27;F30))+F37+F38)
•     SE NÃO AUTORIZADO A USAR MODELO INTERNO:
=SOMA(F5;F9;F12;F17;F22;F27;F30;F37;F38)</v>
      </c>
      <c r="E13" s="435"/>
      <c r="F13" s="436"/>
      <c r="G13" s="436"/>
      <c r="H13" s="436"/>
      <c r="I13" s="437"/>
      <c r="J13" s="55"/>
      <c r="K13" s="95"/>
    </row>
    <row r="14" spans="2:11" ht="31.5" customHeight="1" x14ac:dyDescent="0.7">
      <c r="B14" s="99" t="s">
        <v>1492</v>
      </c>
      <c r="C14" s="89" t="s">
        <v>1494</v>
      </c>
      <c r="D14" s="455"/>
      <c r="E14" s="380"/>
      <c r="F14" s="380"/>
      <c r="G14" s="380"/>
      <c r="H14" s="380"/>
      <c r="I14" s="392"/>
      <c r="J14" s="789"/>
      <c r="K14" s="756"/>
    </row>
    <row r="15" spans="2:11" ht="34.5" customHeight="1" x14ac:dyDescent="0.7">
      <c r="B15" s="99" t="s">
        <v>1493</v>
      </c>
      <c r="C15" s="89" t="s">
        <v>1495</v>
      </c>
      <c r="D15" s="455"/>
      <c r="E15" s="380"/>
      <c r="F15" s="380"/>
      <c r="G15" s="380"/>
      <c r="H15" s="380"/>
      <c r="I15" s="392"/>
      <c r="J15" s="789"/>
      <c r="K15" s="756"/>
    </row>
    <row r="16" spans="2:11" ht="43.75" thickBot="1" x14ac:dyDescent="0.85">
      <c r="B16" s="100" t="s">
        <v>253</v>
      </c>
      <c r="C16" s="177" t="s">
        <v>280</v>
      </c>
      <c r="D16" s="191" t="s">
        <v>483</v>
      </c>
      <c r="E16" s="460"/>
      <c r="F16" s="461"/>
      <c r="G16" s="461"/>
      <c r="H16" s="461"/>
      <c r="I16" s="462"/>
      <c r="J16" s="55"/>
      <c r="K16" s="755"/>
    </row>
    <row r="17" spans="2:11" ht="27.75" thickBot="1" x14ac:dyDescent="0.85">
      <c r="B17" s="463" t="s">
        <v>255</v>
      </c>
      <c r="C17" s="464" t="s">
        <v>282</v>
      </c>
      <c r="D17" s="465" t="e">
        <f>D6-D21</f>
        <v>#DIV/0!</v>
      </c>
      <c r="E17" s="466"/>
      <c r="F17" s="467"/>
      <c r="G17" s="467"/>
      <c r="H17" s="467"/>
      <c r="I17" s="468"/>
      <c r="J17" s="55"/>
      <c r="K17" s="438" t="s">
        <v>472</v>
      </c>
    </row>
    <row r="18" spans="2:11" ht="29.25" customHeight="1" x14ac:dyDescent="0.7">
      <c r="B18" s="101" t="s">
        <v>854</v>
      </c>
      <c r="C18" s="172" t="s">
        <v>892</v>
      </c>
      <c r="D18" s="457" t="e">
        <f>D17-D19-D20</f>
        <v>#DIV/0!</v>
      </c>
      <c r="E18" s="389"/>
      <c r="F18" s="389"/>
      <c r="G18" s="389"/>
      <c r="H18" s="389"/>
      <c r="I18" s="390"/>
      <c r="J18" s="790"/>
      <c r="K18" s="443" t="s">
        <v>871</v>
      </c>
    </row>
    <row r="19" spans="2:11" ht="30.2" customHeight="1" x14ac:dyDescent="0.7">
      <c r="B19" s="175" t="s">
        <v>855</v>
      </c>
      <c r="C19" s="43" t="s">
        <v>893</v>
      </c>
      <c r="D19" s="455" t="e">
        <f>MAX(0,MIN((D17,IF(D17&lt;0,IF((D6-D33)&lt;D23,0,(D6-D33-D23-D20))))))</f>
        <v>#DIV/0!</v>
      </c>
      <c r="E19" s="380"/>
      <c r="F19" s="380"/>
      <c r="G19" s="380"/>
      <c r="H19" s="380"/>
      <c r="I19" s="392"/>
      <c r="J19" s="789"/>
      <c r="K19" s="469" t="s">
        <v>872</v>
      </c>
    </row>
    <row r="20" spans="2:11" ht="30.75" customHeight="1" thickBot="1" x14ac:dyDescent="0.85">
      <c r="B20" s="444" t="s">
        <v>856</v>
      </c>
      <c r="C20" s="49" t="s">
        <v>894</v>
      </c>
      <c r="D20" s="458" t="e">
        <f>IF(D17&lt;0,0,MAX(0,PR!G115-'RWA-LIMITE '!D23))</f>
        <v>#DIV/0!</v>
      </c>
      <c r="E20" s="396"/>
      <c r="F20" s="396"/>
      <c r="G20" s="396"/>
      <c r="H20" s="396"/>
      <c r="I20" s="397"/>
      <c r="J20" s="791"/>
      <c r="K20" s="446" t="s">
        <v>873</v>
      </c>
    </row>
    <row r="21" spans="2:11" ht="25.5" customHeight="1" thickBot="1" x14ac:dyDescent="0.85">
      <c r="B21" s="429" t="s">
        <v>468</v>
      </c>
      <c r="C21" s="430" t="s">
        <v>448</v>
      </c>
      <c r="D21" s="431"/>
      <c r="E21" s="432"/>
      <c r="F21" s="433"/>
      <c r="G21" s="433"/>
      <c r="H21" s="433"/>
      <c r="I21" s="434"/>
      <c r="J21" s="55"/>
      <c r="K21" s="167"/>
    </row>
    <row r="22" spans="2:11" ht="25.5" customHeight="1" x14ac:dyDescent="0.7">
      <c r="B22" s="101" t="s">
        <v>846</v>
      </c>
      <c r="C22" s="172" t="s">
        <v>888</v>
      </c>
      <c r="D22" s="442" t="e">
        <f>MAX(0,MIN(D33,D30+MAX(0,D32-D25)))</f>
        <v>#DIV/0!</v>
      </c>
      <c r="E22" s="389"/>
      <c r="F22" s="389"/>
      <c r="G22" s="389"/>
      <c r="H22" s="389"/>
      <c r="I22" s="390"/>
      <c r="J22" s="790"/>
      <c r="K22" s="443" t="s">
        <v>867</v>
      </c>
    </row>
    <row r="23" spans="2:11" ht="25.5" customHeight="1" thickBot="1" x14ac:dyDescent="0.85">
      <c r="B23" s="444" t="s">
        <v>847</v>
      </c>
      <c r="C23" s="49" t="s">
        <v>889</v>
      </c>
      <c r="D23" s="445" t="e">
        <f>D21-D22</f>
        <v>#DIV/0!</v>
      </c>
      <c r="E23" s="396"/>
      <c r="F23" s="396"/>
      <c r="G23" s="396"/>
      <c r="H23" s="396"/>
      <c r="I23" s="397"/>
      <c r="J23" s="791"/>
      <c r="K23" s="446" t="s">
        <v>868</v>
      </c>
    </row>
    <row r="24" spans="2:11" ht="24" customHeight="1" thickBot="1" x14ac:dyDescent="0.75">
      <c r="B24" s="447" t="s">
        <v>476</v>
      </c>
      <c r="C24" s="430" t="s">
        <v>283</v>
      </c>
      <c r="D24" s="448" t="e">
        <f>D28-D8-D9-D29</f>
        <v>#DIV/0!</v>
      </c>
      <c r="E24" s="432"/>
      <c r="F24" s="433"/>
      <c r="G24" s="433"/>
      <c r="H24" s="433"/>
      <c r="I24" s="434"/>
      <c r="K24" s="470" t="s">
        <v>486</v>
      </c>
    </row>
    <row r="25" spans="2:11" ht="27.75" customHeight="1" x14ac:dyDescent="0.6">
      <c r="B25" s="456" t="s">
        <v>857</v>
      </c>
      <c r="C25" s="172" t="s">
        <v>895</v>
      </c>
      <c r="D25" s="471" t="e">
        <f>D24-D26</f>
        <v>#DIV/0!</v>
      </c>
      <c r="E25" s="388"/>
      <c r="F25" s="389"/>
      <c r="G25" s="389"/>
      <c r="H25" s="389"/>
      <c r="I25" s="390"/>
      <c r="J25" s="472"/>
      <c r="K25" s="75" t="s">
        <v>874</v>
      </c>
    </row>
    <row r="26" spans="2:11" ht="27" customHeight="1" thickBot="1" x14ac:dyDescent="0.75">
      <c r="B26" s="473" t="s">
        <v>858</v>
      </c>
      <c r="C26" s="174" t="s">
        <v>911</v>
      </c>
      <c r="D26" s="194" t="e">
        <f>IF(D24&lt;0,0,MAX(0,PR!G100-'RWA-LIMITE '!D31))</f>
        <v>#DIV/0!</v>
      </c>
      <c r="E26" s="474"/>
      <c r="F26" s="475"/>
      <c r="G26" s="475"/>
      <c r="H26" s="475"/>
      <c r="I26" s="476"/>
      <c r="J26" s="477"/>
      <c r="K26" s="478" t="s">
        <v>875</v>
      </c>
    </row>
    <row r="27" spans="2:11" ht="21.75" customHeight="1" x14ac:dyDescent="0.6">
      <c r="B27" s="173" t="s">
        <v>474</v>
      </c>
      <c r="C27" s="61" t="s">
        <v>484</v>
      </c>
      <c r="D27" s="181" t="e">
        <f>D28-D8-D9</f>
        <v>#DIV/0!</v>
      </c>
      <c r="E27" s="439"/>
      <c r="F27" s="440"/>
      <c r="G27" s="440"/>
      <c r="H27" s="440"/>
      <c r="I27" s="441"/>
      <c r="K27" s="187" t="s">
        <v>485</v>
      </c>
    </row>
    <row r="28" spans="2:11" ht="27" x14ac:dyDescent="0.7">
      <c r="B28" s="96" t="s">
        <v>261</v>
      </c>
      <c r="C28" s="43" t="s">
        <v>284</v>
      </c>
      <c r="D28" s="188" t="e">
        <f>PR!G8</f>
        <v>#DIV/0!</v>
      </c>
      <c r="E28" s="391"/>
      <c r="F28" s="380"/>
      <c r="G28" s="380"/>
      <c r="H28" s="380"/>
      <c r="I28" s="392"/>
      <c r="J28" s="53"/>
      <c r="K28" s="76"/>
    </row>
    <row r="29" spans="2:11" ht="41.25" thickBot="1" x14ac:dyDescent="0.85">
      <c r="B29" s="449" t="s">
        <v>477</v>
      </c>
      <c r="C29" s="106" t="s">
        <v>285</v>
      </c>
      <c r="D29" s="450"/>
      <c r="E29" s="435"/>
      <c r="F29" s="436"/>
      <c r="G29" s="436"/>
      <c r="H29" s="436"/>
      <c r="I29" s="437"/>
      <c r="J29" s="53"/>
      <c r="K29" s="451"/>
    </row>
    <row r="30" spans="2:11" ht="31.7" customHeight="1" x14ac:dyDescent="0.65">
      <c r="B30" s="456" t="s">
        <v>848</v>
      </c>
      <c r="C30" s="172" t="s">
        <v>890</v>
      </c>
      <c r="D30" s="457" t="e">
        <f>MAX(0,MIN(D33,D33-D32))</f>
        <v>#DIV/0!</v>
      </c>
      <c r="E30" s="389"/>
      <c r="F30" s="389"/>
      <c r="G30" s="389"/>
      <c r="H30" s="389"/>
      <c r="I30" s="390"/>
      <c r="J30" s="792"/>
      <c r="K30" s="483" t="s">
        <v>869</v>
      </c>
    </row>
    <row r="31" spans="2:11" ht="30.2" customHeight="1" thickBot="1" x14ac:dyDescent="0.8">
      <c r="B31" s="97" t="s">
        <v>849</v>
      </c>
      <c r="C31" s="49" t="s">
        <v>891</v>
      </c>
      <c r="D31" s="458" t="e">
        <f>D29-D30</f>
        <v>#DIV/0!</v>
      </c>
      <c r="E31" s="396"/>
      <c r="F31" s="396"/>
      <c r="G31" s="396"/>
      <c r="H31" s="396"/>
      <c r="I31" s="397"/>
      <c r="J31" s="793"/>
      <c r="K31" s="482" t="s">
        <v>870</v>
      </c>
    </row>
    <row r="32" spans="2:11" ht="27" x14ac:dyDescent="0.6">
      <c r="B32" s="98" t="s">
        <v>478</v>
      </c>
      <c r="C32" s="61" t="s">
        <v>286</v>
      </c>
      <c r="D32" s="182" t="e">
        <f>D34-D8-D9-D35</f>
        <v>#DIV/0!</v>
      </c>
      <c r="E32" s="452"/>
      <c r="F32" s="453"/>
      <c r="G32" s="453"/>
      <c r="H32" s="453"/>
      <c r="I32" s="454"/>
      <c r="K32" s="196" t="s">
        <v>489</v>
      </c>
    </row>
    <row r="33" spans="2:11" ht="27" x14ac:dyDescent="0.6">
      <c r="B33" s="98" t="s">
        <v>475</v>
      </c>
      <c r="C33" s="43" t="s">
        <v>487</v>
      </c>
      <c r="D33" s="182" t="e">
        <f>D34-D8-D9</f>
        <v>#DIV/0!</v>
      </c>
      <c r="E33" s="393"/>
      <c r="F33" s="381"/>
      <c r="G33" s="381"/>
      <c r="H33" s="381"/>
      <c r="I33" s="394"/>
      <c r="K33" s="196" t="s">
        <v>488</v>
      </c>
    </row>
    <row r="34" spans="2:11" ht="13.5" x14ac:dyDescent="0.6">
      <c r="B34" s="99" t="s">
        <v>335</v>
      </c>
      <c r="C34" s="43" t="s">
        <v>287</v>
      </c>
      <c r="D34" s="182" t="e">
        <f>PR!G8</f>
        <v>#DIV/0!</v>
      </c>
      <c r="E34" s="393"/>
      <c r="F34" s="381"/>
      <c r="G34" s="381"/>
      <c r="H34" s="381"/>
      <c r="I34" s="394"/>
      <c r="K34" s="78"/>
    </row>
    <row r="35" spans="2:11" ht="27.75" thickBot="1" x14ac:dyDescent="0.75">
      <c r="B35" s="105" t="s">
        <v>479</v>
      </c>
      <c r="C35" s="106" t="s">
        <v>288</v>
      </c>
      <c r="D35" s="192"/>
      <c r="E35" s="406"/>
      <c r="F35" s="407"/>
      <c r="G35" s="407"/>
      <c r="H35" s="407"/>
      <c r="I35" s="408"/>
      <c r="K35" s="88"/>
    </row>
    <row r="36" spans="2:11" ht="27" customHeight="1" x14ac:dyDescent="0.6">
      <c r="B36" s="101" t="s">
        <v>480</v>
      </c>
      <c r="C36" s="102" t="s">
        <v>988</v>
      </c>
      <c r="D36" s="193" t="e">
        <f>D6-D37-D43</f>
        <v>#DIV/0!</v>
      </c>
      <c r="E36" s="398"/>
      <c r="F36" s="399"/>
      <c r="G36" s="399"/>
      <c r="H36" s="399"/>
      <c r="I36" s="400"/>
      <c r="K36" s="107" t="s">
        <v>845</v>
      </c>
    </row>
    <row r="37" spans="2:11" ht="29.25" customHeight="1" x14ac:dyDescent="0.6">
      <c r="B37" s="175" t="s">
        <v>469</v>
      </c>
      <c r="C37" s="176" t="s">
        <v>449</v>
      </c>
      <c r="D37" s="189">
        <f>D21+D38</f>
        <v>0</v>
      </c>
      <c r="E37" s="393"/>
      <c r="F37" s="381"/>
      <c r="G37" s="381"/>
      <c r="H37" s="381"/>
      <c r="I37" s="394"/>
      <c r="K37" s="46" t="s">
        <v>985</v>
      </c>
    </row>
    <row r="38" spans="2:11" ht="27.75" customHeight="1" thickBot="1" x14ac:dyDescent="0.85">
      <c r="B38" s="103" t="s">
        <v>254</v>
      </c>
      <c r="C38" s="104" t="s">
        <v>989</v>
      </c>
      <c r="D38" s="194">
        <f>IRRBB!I5</f>
        <v>0</v>
      </c>
      <c r="E38" s="395"/>
      <c r="F38" s="396"/>
      <c r="G38" s="396"/>
      <c r="H38" s="396"/>
      <c r="I38" s="397"/>
      <c r="J38" s="55"/>
      <c r="K38" s="108" t="s">
        <v>1482</v>
      </c>
    </row>
    <row r="39" spans="2:11" ht="28.5" customHeight="1" x14ac:dyDescent="0.6">
      <c r="B39" s="178" t="s">
        <v>481</v>
      </c>
      <c r="C39" s="102" t="s">
        <v>450</v>
      </c>
      <c r="D39" s="193"/>
      <c r="E39" s="398"/>
      <c r="F39" s="399"/>
      <c r="G39" s="399"/>
      <c r="H39" s="399"/>
      <c r="I39" s="400"/>
      <c r="K39" s="75"/>
    </row>
    <row r="40" spans="2:11" ht="27" customHeight="1" thickBot="1" x14ac:dyDescent="0.85">
      <c r="B40" s="179" t="s">
        <v>482</v>
      </c>
      <c r="C40" s="104" t="s">
        <v>451</v>
      </c>
      <c r="D40" s="183"/>
      <c r="E40" s="403"/>
      <c r="F40" s="404"/>
      <c r="G40" s="404"/>
      <c r="H40" s="404"/>
      <c r="I40" s="405"/>
      <c r="K40" s="180"/>
    </row>
    <row r="41" spans="2:11" ht="27" customHeight="1" thickBot="1" x14ac:dyDescent="0.85">
      <c r="B41" s="179" t="s">
        <v>850</v>
      </c>
      <c r="C41" s="104" t="s">
        <v>852</v>
      </c>
      <c r="D41" s="459"/>
      <c r="E41" s="460"/>
      <c r="F41" s="461"/>
      <c r="G41" s="461"/>
      <c r="H41" s="461"/>
      <c r="I41" s="462"/>
      <c r="K41" s="180"/>
    </row>
    <row r="42" spans="2:11" ht="27" customHeight="1" thickBot="1" x14ac:dyDescent="0.85">
      <c r="B42" s="179" t="s">
        <v>851</v>
      </c>
      <c r="C42" s="104" t="s">
        <v>853</v>
      </c>
      <c r="D42" s="459"/>
      <c r="E42" s="460"/>
      <c r="F42" s="461"/>
      <c r="G42" s="461"/>
      <c r="H42" s="461"/>
      <c r="I42" s="462"/>
      <c r="K42" s="180"/>
    </row>
    <row r="43" spans="2:11" ht="34.5" customHeight="1" thickBot="1" x14ac:dyDescent="0.75">
      <c r="B43" s="343" t="s">
        <v>725</v>
      </c>
      <c r="C43" s="104" t="s">
        <v>726</v>
      </c>
      <c r="D43" s="194" t="s">
        <v>244</v>
      </c>
      <c r="E43" s="409"/>
      <c r="F43" s="410"/>
      <c r="G43" s="410"/>
      <c r="H43" s="410"/>
      <c r="I43" s="411"/>
      <c r="J43"/>
      <c r="K43" s="344" t="s">
        <v>727</v>
      </c>
    </row>
    <row r="44" spans="2:11" ht="57.75" customHeight="1" thickBot="1" x14ac:dyDescent="0.75">
      <c r="B44" s="343" t="s">
        <v>728</v>
      </c>
      <c r="C44" s="104" t="s">
        <v>729</v>
      </c>
      <c r="D44" s="194"/>
      <c r="E44" s="409"/>
      <c r="F44" s="410"/>
      <c r="G44" s="410"/>
      <c r="H44" s="410"/>
      <c r="I44" s="411"/>
      <c r="J44"/>
      <c r="K44" s="345" t="s">
        <v>730</v>
      </c>
    </row>
    <row r="45" spans="2:11" ht="53.45" customHeight="1" thickBot="1" x14ac:dyDescent="0.75">
      <c r="B45" s="343" t="s">
        <v>731</v>
      </c>
      <c r="C45" s="104" t="s">
        <v>734</v>
      </c>
      <c r="D45" s="378"/>
      <c r="E45" s="412"/>
      <c r="F45" s="413"/>
      <c r="G45" s="413"/>
      <c r="H45" s="413"/>
      <c r="I45" s="414"/>
      <c r="J45" s="387"/>
      <c r="K45" s="345" t="s">
        <v>732</v>
      </c>
    </row>
    <row r="46" spans="2:11" ht="14.25" thickBot="1" x14ac:dyDescent="0.75">
      <c r="B46" s="343" t="s">
        <v>776</v>
      </c>
      <c r="C46" s="104" t="s">
        <v>777</v>
      </c>
      <c r="D46" s="378"/>
      <c r="E46" s="409"/>
      <c r="F46" s="410"/>
      <c r="G46" s="410"/>
      <c r="H46" s="410"/>
      <c r="I46" s="411"/>
      <c r="J46" s="387"/>
      <c r="K46" s="345"/>
    </row>
    <row r="47" spans="2:11" ht="14.25" thickBot="1" x14ac:dyDescent="0.75">
      <c r="B47" s="343" t="s">
        <v>778</v>
      </c>
      <c r="C47" s="104" t="s">
        <v>782</v>
      </c>
      <c r="D47" s="378"/>
      <c r="E47" s="409"/>
      <c r="F47" s="410"/>
      <c r="G47" s="410"/>
      <c r="H47" s="410"/>
      <c r="I47" s="411"/>
      <c r="J47" s="387"/>
      <c r="K47" s="345"/>
    </row>
    <row r="48" spans="2:11" ht="41.25" customHeight="1" thickBot="1" x14ac:dyDescent="0.75">
      <c r="B48" s="343" t="s">
        <v>733</v>
      </c>
      <c r="C48" s="104" t="s">
        <v>735</v>
      </c>
      <c r="D48" s="194"/>
      <c r="E48" s="409"/>
      <c r="F48" s="410"/>
      <c r="G48" s="410"/>
      <c r="H48" s="410"/>
      <c r="I48" s="411"/>
      <c r="J48"/>
      <c r="K48" s="345" t="s">
        <v>736</v>
      </c>
    </row>
    <row r="49" spans="2:11" ht="27" customHeight="1" thickBot="1" x14ac:dyDescent="0.75">
      <c r="B49" s="343" t="s">
        <v>737</v>
      </c>
      <c r="C49" s="104" t="s">
        <v>876</v>
      </c>
      <c r="D49" s="194" t="e">
        <f>MIN(D32,D18)-D43</f>
        <v>#DIV/0!</v>
      </c>
      <c r="E49" s="409"/>
      <c r="F49" s="410"/>
      <c r="G49" s="410"/>
      <c r="H49" s="410"/>
      <c r="I49" s="411"/>
      <c r="J49"/>
      <c r="K49" s="344" t="s">
        <v>877</v>
      </c>
    </row>
    <row r="50" spans="2:11" ht="51" customHeight="1" thickBot="1" x14ac:dyDescent="0.75">
      <c r="B50" s="480" t="s">
        <v>738</v>
      </c>
      <c r="C50" s="481" t="s">
        <v>739</v>
      </c>
      <c r="D50" s="414"/>
      <c r="E50" s="409"/>
      <c r="F50" s="410"/>
      <c r="G50" s="410"/>
      <c r="H50" s="410"/>
      <c r="I50" s="411"/>
      <c r="J50"/>
      <c r="K50" s="345" t="s">
        <v>878</v>
      </c>
    </row>
    <row r="51" spans="2:11" ht="19.5" customHeight="1" thickBot="1" x14ac:dyDescent="0.75">
      <c r="B51" s="480" t="s">
        <v>859</v>
      </c>
      <c r="C51" s="104" t="s">
        <v>863</v>
      </c>
      <c r="D51" s="484" t="e">
        <f>D19+D20+MAX(0,D18)-D38-D41-D42</f>
        <v>#DIV/0!</v>
      </c>
      <c r="E51" s="409"/>
      <c r="F51" s="410"/>
      <c r="G51" s="410"/>
      <c r="H51" s="410"/>
      <c r="I51" s="411"/>
      <c r="K51" s="345" t="s">
        <v>986</v>
      </c>
    </row>
    <row r="52" spans="2:11" ht="16.5" customHeight="1" thickBot="1" x14ac:dyDescent="0.75">
      <c r="B52" s="480" t="s">
        <v>860</v>
      </c>
      <c r="C52" s="104" t="s">
        <v>864</v>
      </c>
      <c r="D52" s="485" t="e">
        <f>MIN(0,IF(D49&gt;0,0,MAX(D33-D35-D43,D49)))</f>
        <v>#DIV/0!</v>
      </c>
      <c r="E52" s="409"/>
      <c r="F52" s="410"/>
      <c r="G52" s="410"/>
      <c r="H52" s="410"/>
      <c r="I52" s="411"/>
      <c r="K52" s="345" t="s">
        <v>879</v>
      </c>
    </row>
    <row r="53" spans="2:11" ht="17.45" customHeight="1" thickBot="1" x14ac:dyDescent="0.75">
      <c r="B53" s="480" t="s">
        <v>861</v>
      </c>
      <c r="C53" s="479" t="s">
        <v>865</v>
      </c>
      <c r="D53" s="486" t="e">
        <f>MIN(0,IF((D27-D52)&gt;(D29+D43),0,D27-D52-D29-D43))</f>
        <v>#DIV/0!</v>
      </c>
      <c r="E53" s="409"/>
      <c r="F53" s="410"/>
      <c r="G53" s="410"/>
      <c r="H53" s="410"/>
      <c r="I53" s="411"/>
      <c r="K53" s="345" t="s">
        <v>880</v>
      </c>
    </row>
    <row r="54" spans="2:11" ht="32.25" customHeight="1" thickBot="1" x14ac:dyDescent="0.75">
      <c r="B54" s="480" t="s">
        <v>862</v>
      </c>
      <c r="C54" s="481" t="s">
        <v>866</v>
      </c>
      <c r="D54" s="487" t="e">
        <f>MIN(0,IF((D6-D52-D53)&gt;(D21+D43+D41+D42+D38),0,D6-D52-D53-D21-D43-D38-D41-D42))</f>
        <v>#DIV/0!</v>
      </c>
      <c r="E54" s="409"/>
      <c r="F54" s="410"/>
      <c r="G54" s="410"/>
      <c r="H54" s="410"/>
      <c r="I54" s="411"/>
      <c r="K54" s="345" t="s">
        <v>1192</v>
      </c>
    </row>
  </sheetData>
  <mergeCells count="10">
    <mergeCell ref="B1:D1"/>
    <mergeCell ref="K3:K5"/>
    <mergeCell ref="B3:B5"/>
    <mergeCell ref="D3:D5"/>
    <mergeCell ref="C3:C5"/>
    <mergeCell ref="F3:F5"/>
    <mergeCell ref="G3:G5"/>
    <mergeCell ref="H3:H5"/>
    <mergeCell ref="E3:E5"/>
    <mergeCell ref="I3:I5"/>
  </mergeCells>
  <pageMargins left="0.511811024" right="0.511811024" top="0.78740157499999996" bottom="0.78740157499999996" header="0.31496062000000002" footer="0.31496062000000002"/>
  <pageSetup paperSize="9" orientation="portrait" verticalDpi="0" r:id="rId1"/>
  <ignoredErrors>
    <ignoredError sqref="B32:B35 B21 B27:B29 B24 B37:B55 B16:B17 B6:B11 B1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N56"/>
  <sheetViews>
    <sheetView showFormulas="1" showGridLines="0" workbookViewId="0"/>
  </sheetViews>
  <sheetFormatPr defaultRowHeight="13" x14ac:dyDescent="0.6"/>
  <cols>
    <col min="1" max="1" width="0.54296875" customWidth="1"/>
    <col min="2" max="2" width="4.54296875" style="109" bestFit="1" customWidth="1"/>
    <col min="3" max="3" width="31.54296875" customWidth="1"/>
    <col min="4" max="6" width="5.86328125" customWidth="1"/>
    <col min="7" max="7" width="21.54296875" customWidth="1"/>
    <col min="8" max="8" width="0.54296875" customWidth="1"/>
    <col min="9" max="9" width="29.1328125" customWidth="1"/>
  </cols>
  <sheetData>
    <row r="1" spans="2:14" ht="18" x14ac:dyDescent="0.95">
      <c r="B1" s="846" t="s">
        <v>290</v>
      </c>
      <c r="C1" s="846"/>
      <c r="D1" s="846"/>
      <c r="E1" s="846"/>
      <c r="F1" s="846"/>
      <c r="G1" s="846"/>
    </row>
    <row r="2" spans="2:14" s="2" customFormat="1" ht="13.75" thickBot="1" x14ac:dyDescent="0.75">
      <c r="B2" s="56"/>
    </row>
    <row r="3" spans="2:14" s="2" customFormat="1" ht="21.2" customHeight="1" thickBot="1" x14ac:dyDescent="0.75">
      <c r="B3" s="110" t="s">
        <v>0</v>
      </c>
      <c r="C3" s="82" t="s">
        <v>40</v>
      </c>
      <c r="D3" s="82" t="s">
        <v>259</v>
      </c>
      <c r="E3" s="82" t="s">
        <v>260</v>
      </c>
      <c r="F3" s="80" t="s">
        <v>1569</v>
      </c>
      <c r="G3" s="80" t="s">
        <v>257</v>
      </c>
      <c r="H3" s="81"/>
      <c r="I3" s="94" t="s">
        <v>258</v>
      </c>
    </row>
    <row r="4" spans="2:14" s="2" customFormat="1" ht="81.75" customHeight="1" x14ac:dyDescent="0.6">
      <c r="B4" s="243" t="s">
        <v>278</v>
      </c>
      <c r="C4" s="93" t="s">
        <v>281</v>
      </c>
      <c r="D4" s="85"/>
      <c r="E4" s="90"/>
      <c r="F4" s="794"/>
      <c r="G4" s="92" t="s">
        <v>1464</v>
      </c>
      <c r="H4" s="81"/>
      <c r="I4" s="249" t="s">
        <v>1465</v>
      </c>
      <c r="L4" s="91"/>
    </row>
    <row r="5" spans="2:14" s="2" customFormat="1" ht="66.2" customHeight="1" x14ac:dyDescent="0.7">
      <c r="B5" s="243" t="s">
        <v>239</v>
      </c>
      <c r="C5" s="47" t="s">
        <v>291</v>
      </c>
      <c r="D5" s="85"/>
      <c r="E5" s="85"/>
      <c r="F5" s="85"/>
      <c r="G5" s="115" t="s">
        <v>490</v>
      </c>
      <c r="H5" s="55"/>
      <c r="I5" s="247" t="s">
        <v>294</v>
      </c>
    </row>
    <row r="6" spans="2:14" s="2" customFormat="1" ht="12.2" customHeight="1" x14ac:dyDescent="0.7">
      <c r="B6" s="244" t="s">
        <v>196</v>
      </c>
      <c r="C6" s="48" t="s">
        <v>295</v>
      </c>
      <c r="D6" s="84"/>
      <c r="E6" s="84"/>
      <c r="F6" s="84"/>
      <c r="G6" s="188"/>
      <c r="H6" s="55"/>
      <c r="I6" s="247"/>
    </row>
    <row r="7" spans="2:14" s="2" customFormat="1" ht="12.2" customHeight="1" x14ac:dyDescent="0.7">
      <c r="B7" s="245" t="s">
        <v>197</v>
      </c>
      <c r="C7" s="79" t="s">
        <v>292</v>
      </c>
      <c r="D7" s="83"/>
      <c r="E7" s="83"/>
      <c r="F7" s="83"/>
      <c r="G7" s="181"/>
      <c r="H7" s="55"/>
      <c r="I7" s="250"/>
      <c r="N7" s="5"/>
    </row>
    <row r="8" spans="2:14" s="2" customFormat="1" ht="12.2" customHeight="1" x14ac:dyDescent="0.7">
      <c r="B8" s="244" t="s">
        <v>198</v>
      </c>
      <c r="C8" s="48" t="s">
        <v>293</v>
      </c>
      <c r="D8" s="84"/>
      <c r="E8" s="84"/>
      <c r="F8" s="84"/>
      <c r="G8" s="188"/>
      <c r="H8" s="55"/>
      <c r="I8" s="247"/>
    </row>
    <row r="9" spans="2:14" s="2" customFormat="1" ht="12.2" customHeight="1" x14ac:dyDescent="0.7">
      <c r="B9" s="243" t="s">
        <v>240</v>
      </c>
      <c r="C9" s="47" t="s">
        <v>296</v>
      </c>
      <c r="D9" s="85"/>
      <c r="E9" s="85"/>
      <c r="F9" s="85"/>
      <c r="G9" s="188" t="s">
        <v>297</v>
      </c>
      <c r="H9" s="55"/>
      <c r="I9" s="250" t="s">
        <v>298</v>
      </c>
    </row>
    <row r="10" spans="2:14" s="2" customFormat="1" ht="12.2" customHeight="1" x14ac:dyDescent="0.7">
      <c r="B10" s="244" t="s">
        <v>199</v>
      </c>
      <c r="C10" s="48" t="s">
        <v>299</v>
      </c>
      <c r="D10" s="84"/>
      <c r="E10" s="84"/>
      <c r="F10" s="84"/>
      <c r="G10" s="188"/>
      <c r="H10" s="55"/>
      <c r="I10" s="250"/>
    </row>
    <row r="11" spans="2:14" s="2" customFormat="1" ht="12.2" customHeight="1" x14ac:dyDescent="0.7">
      <c r="B11" s="244" t="s">
        <v>200</v>
      </c>
      <c r="C11" s="48" t="s">
        <v>300</v>
      </c>
      <c r="D11" s="84"/>
      <c r="E11" s="84"/>
      <c r="F11" s="84"/>
      <c r="G11" s="188"/>
      <c r="H11" s="55"/>
      <c r="I11" s="250"/>
    </row>
    <row r="12" spans="2:14" s="2" customFormat="1" ht="12.2" customHeight="1" x14ac:dyDescent="0.7">
      <c r="B12" s="243" t="s">
        <v>241</v>
      </c>
      <c r="C12" s="47" t="s">
        <v>301</v>
      </c>
      <c r="D12" s="85"/>
      <c r="E12" s="85"/>
      <c r="F12" s="85"/>
      <c r="G12" s="188" t="e">
        <f>(G13+G14+G15+G16)/FATOR_F</f>
        <v>#NAME?</v>
      </c>
      <c r="H12" s="55"/>
      <c r="I12" s="250" t="s">
        <v>306</v>
      </c>
    </row>
    <row r="13" spans="2:14" s="2" customFormat="1" ht="12.2" customHeight="1" x14ac:dyDescent="0.7">
      <c r="B13" s="244" t="s">
        <v>201</v>
      </c>
      <c r="C13" s="48" t="s">
        <v>302</v>
      </c>
      <c r="D13" s="84"/>
      <c r="E13" s="84"/>
      <c r="F13" s="84"/>
      <c r="G13" s="188"/>
      <c r="H13" s="55"/>
      <c r="I13" s="250"/>
    </row>
    <row r="14" spans="2:14" s="2" customFormat="1" ht="12.2" customHeight="1" x14ac:dyDescent="0.7">
      <c r="B14" s="244" t="s">
        <v>202</v>
      </c>
      <c r="C14" s="48" t="s">
        <v>303</v>
      </c>
      <c r="D14" s="84"/>
      <c r="E14" s="84"/>
      <c r="F14" s="84"/>
      <c r="G14" s="188"/>
      <c r="H14" s="55"/>
      <c r="I14" s="250"/>
    </row>
    <row r="15" spans="2:14" s="2" customFormat="1" ht="24" customHeight="1" x14ac:dyDescent="0.7">
      <c r="B15" s="244" t="s">
        <v>203</v>
      </c>
      <c r="C15" s="48" t="s">
        <v>304</v>
      </c>
      <c r="D15" s="84"/>
      <c r="E15" s="84"/>
      <c r="F15" s="84"/>
      <c r="G15" s="188"/>
      <c r="H15" s="55"/>
      <c r="I15" s="250"/>
    </row>
    <row r="16" spans="2:14" s="2" customFormat="1" ht="24" customHeight="1" x14ac:dyDescent="0.7">
      <c r="B16" s="244" t="s">
        <v>204</v>
      </c>
      <c r="C16" s="48" t="s">
        <v>305</v>
      </c>
      <c r="D16" s="84"/>
      <c r="E16" s="84"/>
      <c r="F16" s="84"/>
      <c r="G16" s="188"/>
      <c r="H16" s="55"/>
      <c r="I16" s="250"/>
    </row>
    <row r="17" spans="2:11" s="2" customFormat="1" ht="12.2" customHeight="1" x14ac:dyDescent="0.7">
      <c r="B17" s="243" t="s">
        <v>242</v>
      </c>
      <c r="C17" s="47" t="s">
        <v>307</v>
      </c>
      <c r="D17" s="85"/>
      <c r="E17" s="85"/>
      <c r="F17" s="85"/>
      <c r="G17" s="188" t="e">
        <f>(G18+G19+G20+G21)/FATOR_F</f>
        <v>#NAME?</v>
      </c>
      <c r="H17" s="55"/>
      <c r="I17" s="250" t="s">
        <v>309</v>
      </c>
    </row>
    <row r="18" spans="2:11" s="2" customFormat="1" ht="12.2" customHeight="1" x14ac:dyDescent="0.7">
      <c r="B18" s="244" t="s">
        <v>205</v>
      </c>
      <c r="C18" s="48" t="s">
        <v>312</v>
      </c>
      <c r="D18" s="84"/>
      <c r="E18" s="84"/>
      <c r="F18" s="84"/>
      <c r="G18" s="188"/>
      <c r="H18" s="55"/>
      <c r="I18" s="250"/>
    </row>
    <row r="19" spans="2:11" s="2" customFormat="1" ht="12.2" customHeight="1" x14ac:dyDescent="0.7">
      <c r="B19" s="244" t="s">
        <v>206</v>
      </c>
      <c r="C19" s="48" t="s">
        <v>313</v>
      </c>
      <c r="D19" s="84"/>
      <c r="E19" s="84"/>
      <c r="F19" s="84"/>
      <c r="G19" s="188"/>
      <c r="H19" s="55"/>
      <c r="I19" s="250"/>
    </row>
    <row r="20" spans="2:11" s="2" customFormat="1" ht="24" customHeight="1" x14ac:dyDescent="0.7">
      <c r="B20" s="244" t="s">
        <v>207</v>
      </c>
      <c r="C20" s="48" t="s">
        <v>314</v>
      </c>
      <c r="D20" s="84"/>
      <c r="E20" s="84"/>
      <c r="F20" s="84"/>
      <c r="G20" s="188"/>
      <c r="H20" s="55"/>
      <c r="I20" s="250"/>
    </row>
    <row r="21" spans="2:11" s="2" customFormat="1" ht="24" customHeight="1" x14ac:dyDescent="0.7">
      <c r="B21" s="244" t="s">
        <v>208</v>
      </c>
      <c r="C21" s="48" t="s">
        <v>315</v>
      </c>
      <c r="D21" s="84"/>
      <c r="E21" s="84"/>
      <c r="F21" s="84"/>
      <c r="G21" s="188"/>
      <c r="H21" s="55"/>
      <c r="I21" s="250"/>
    </row>
    <row r="22" spans="2:11" s="2" customFormat="1" ht="12.2" customHeight="1" x14ac:dyDescent="0.7">
      <c r="B22" s="243" t="s">
        <v>243</v>
      </c>
      <c r="C22" s="47" t="s">
        <v>308</v>
      </c>
      <c r="D22" s="85"/>
      <c r="E22" s="85"/>
      <c r="F22" s="85"/>
      <c r="G22" s="188" t="e">
        <f>(G23+G24+G25+G26)/FATOR_F</f>
        <v>#NAME?</v>
      </c>
      <c r="H22" s="55"/>
      <c r="I22" s="250" t="s">
        <v>310</v>
      </c>
    </row>
    <row r="23" spans="2:11" s="2" customFormat="1" ht="12.2" customHeight="1" x14ac:dyDescent="0.7">
      <c r="B23" s="244" t="s">
        <v>209</v>
      </c>
      <c r="C23" s="48" t="s">
        <v>316</v>
      </c>
      <c r="D23" s="84"/>
      <c r="E23" s="84"/>
      <c r="F23" s="84"/>
      <c r="G23" s="188"/>
      <c r="H23" s="55"/>
      <c r="I23" s="250"/>
    </row>
    <row r="24" spans="2:11" s="2" customFormat="1" ht="12.2" customHeight="1" x14ac:dyDescent="0.7">
      <c r="B24" s="244" t="s">
        <v>210</v>
      </c>
      <c r="C24" s="48" t="s">
        <v>317</v>
      </c>
      <c r="D24" s="84"/>
      <c r="E24" s="84"/>
      <c r="F24" s="84"/>
      <c r="G24" s="188"/>
      <c r="H24" s="55"/>
      <c r="I24" s="250"/>
    </row>
    <row r="25" spans="2:11" s="2" customFormat="1" ht="24" customHeight="1" x14ac:dyDescent="0.7">
      <c r="B25" s="244" t="s">
        <v>211</v>
      </c>
      <c r="C25" s="48" t="s">
        <v>318</v>
      </c>
      <c r="D25" s="84"/>
      <c r="E25" s="84"/>
      <c r="F25" s="84"/>
      <c r="G25" s="188"/>
      <c r="H25" s="55"/>
      <c r="I25" s="250"/>
    </row>
    <row r="26" spans="2:11" s="2" customFormat="1" ht="24" customHeight="1" x14ac:dyDescent="0.7">
      <c r="B26" s="244" t="s">
        <v>212</v>
      </c>
      <c r="C26" s="48" t="s">
        <v>319</v>
      </c>
      <c r="D26" s="84"/>
      <c r="E26" s="84"/>
      <c r="F26" s="84"/>
      <c r="G26" s="188"/>
      <c r="H26" s="55"/>
      <c r="I26" s="250"/>
      <c r="K26" s="2" t="s">
        <v>244</v>
      </c>
    </row>
    <row r="27" spans="2:11" s="2" customFormat="1" ht="12.2" customHeight="1" x14ac:dyDescent="0.7">
      <c r="B27" s="243" t="s">
        <v>245</v>
      </c>
      <c r="C27" s="47" t="s">
        <v>213</v>
      </c>
      <c r="D27" s="85"/>
      <c r="E27" s="85"/>
      <c r="F27" s="85"/>
      <c r="G27" s="188" t="e">
        <f>(G28+G29)/FATOR_F</f>
        <v>#NAME?</v>
      </c>
      <c r="H27" s="55"/>
      <c r="I27" s="247" t="s">
        <v>311</v>
      </c>
    </row>
    <row r="28" spans="2:11" s="2" customFormat="1" ht="12.2" customHeight="1" x14ac:dyDescent="0.7">
      <c r="B28" s="244" t="s">
        <v>214</v>
      </c>
      <c r="C28" s="48" t="s">
        <v>320</v>
      </c>
      <c r="D28" s="84"/>
      <c r="E28" s="84"/>
      <c r="F28" s="84"/>
      <c r="G28" s="188"/>
      <c r="H28" s="55"/>
      <c r="I28" s="247"/>
    </row>
    <row r="29" spans="2:11" s="2" customFormat="1" ht="12.2" customHeight="1" x14ac:dyDescent="0.7">
      <c r="B29" s="244" t="s">
        <v>215</v>
      </c>
      <c r="C29" s="48" t="s">
        <v>321</v>
      </c>
      <c r="D29" s="84"/>
      <c r="E29" s="84"/>
      <c r="F29" s="84"/>
      <c r="G29" s="188"/>
      <c r="H29" s="55"/>
      <c r="I29" s="247"/>
    </row>
    <row r="30" spans="2:11" s="2" customFormat="1" ht="12.2" customHeight="1" x14ac:dyDescent="0.7">
      <c r="B30" s="243" t="s">
        <v>246</v>
      </c>
      <c r="C30" s="47" t="s">
        <v>216</v>
      </c>
      <c r="D30" s="85"/>
      <c r="E30" s="85"/>
      <c r="F30" s="85"/>
      <c r="G30" s="188" t="e">
        <f>(G31+G32+G33+G34+G35+G36)/FATOR_F</f>
        <v>#NAME?</v>
      </c>
      <c r="H30" s="55"/>
      <c r="I30" s="247" t="s">
        <v>495</v>
      </c>
    </row>
    <row r="31" spans="2:11" s="2" customFormat="1" ht="12.2" customHeight="1" x14ac:dyDescent="0.7">
      <c r="B31" s="244" t="s">
        <v>217</v>
      </c>
      <c r="C31" s="48" t="s">
        <v>322</v>
      </c>
      <c r="D31" s="84"/>
      <c r="E31" s="84"/>
      <c r="F31" s="84"/>
      <c r="G31" s="188"/>
      <c r="H31" s="55"/>
      <c r="I31" s="247"/>
    </row>
    <row r="32" spans="2:11" s="2" customFormat="1" ht="12.2" customHeight="1" x14ac:dyDescent="0.7">
      <c r="B32" s="244" t="s">
        <v>218</v>
      </c>
      <c r="C32" s="48" t="s">
        <v>323</v>
      </c>
      <c r="D32" s="84"/>
      <c r="E32" s="84"/>
      <c r="F32" s="84"/>
      <c r="G32" s="188"/>
      <c r="H32" s="55"/>
      <c r="I32" s="247"/>
    </row>
    <row r="33" spans="2:9" s="2" customFormat="1" ht="12.2" customHeight="1" x14ac:dyDescent="0.7">
      <c r="B33" s="244" t="s">
        <v>219</v>
      </c>
      <c r="C33" s="48" t="s">
        <v>324</v>
      </c>
      <c r="D33" s="84"/>
      <c r="E33" s="84"/>
      <c r="F33" s="84"/>
      <c r="G33" s="188"/>
      <c r="H33" s="55"/>
      <c r="I33" s="247"/>
    </row>
    <row r="34" spans="2:9" s="2" customFormat="1" ht="12.2" customHeight="1" x14ac:dyDescent="0.7">
      <c r="B34" s="244" t="s">
        <v>220</v>
      </c>
      <c r="C34" s="48" t="s">
        <v>325</v>
      </c>
      <c r="D34" s="84"/>
      <c r="E34" s="84"/>
      <c r="F34" s="84"/>
      <c r="G34" s="188"/>
      <c r="H34" s="55"/>
      <c r="I34" s="247"/>
    </row>
    <row r="35" spans="2:9" ht="12.2" customHeight="1" x14ac:dyDescent="0.7">
      <c r="B35" s="244" t="s">
        <v>492</v>
      </c>
      <c r="C35" s="202" t="s">
        <v>493</v>
      </c>
      <c r="D35" s="84"/>
      <c r="E35" s="84"/>
      <c r="F35" s="84"/>
      <c r="G35" s="188"/>
      <c r="H35" s="42"/>
      <c r="I35" s="247"/>
    </row>
    <row r="36" spans="2:9" s="2" customFormat="1" ht="12.2" customHeight="1" x14ac:dyDescent="0.7">
      <c r="B36" s="244" t="s">
        <v>491</v>
      </c>
      <c r="C36" s="48" t="s">
        <v>494</v>
      </c>
      <c r="D36" s="84"/>
      <c r="E36" s="84"/>
      <c r="F36" s="84"/>
      <c r="G36" s="188"/>
      <c r="H36" s="55"/>
      <c r="I36" s="247"/>
    </row>
    <row r="37" spans="2:9" s="2" customFormat="1" ht="12.2" customHeight="1" x14ac:dyDescent="0.7">
      <c r="B37" s="244" t="s">
        <v>1462</v>
      </c>
      <c r="C37" s="47" t="s">
        <v>446</v>
      </c>
      <c r="D37" s="84"/>
      <c r="E37" s="84"/>
      <c r="F37" s="52"/>
      <c r="G37" s="188"/>
      <c r="H37" s="55"/>
      <c r="I37" s="247"/>
    </row>
    <row r="38" spans="2:9" s="2" customFormat="1" ht="12.2" customHeight="1" x14ac:dyDescent="0.7">
      <c r="B38" s="244" t="s">
        <v>1463</v>
      </c>
      <c r="C38" s="47" t="s">
        <v>1573</v>
      </c>
      <c r="D38" s="84"/>
      <c r="E38" s="84"/>
      <c r="F38" s="84"/>
      <c r="G38" s="188">
        <f>G39+G43+G44</f>
        <v>0</v>
      </c>
      <c r="H38" s="55"/>
      <c r="I38" s="247"/>
    </row>
    <row r="39" spans="2:9" s="2" customFormat="1" ht="12.2" customHeight="1" x14ac:dyDescent="0.7">
      <c r="B39" s="244" t="s">
        <v>1550</v>
      </c>
      <c r="C39" s="47" t="s">
        <v>1551</v>
      </c>
      <c r="D39" s="84"/>
      <c r="E39" s="84"/>
      <c r="F39" s="84"/>
      <c r="G39" s="188">
        <f>G40+G41+G42</f>
        <v>0</v>
      </c>
      <c r="H39" s="55"/>
      <c r="I39" s="627" t="s">
        <v>1562</v>
      </c>
    </row>
    <row r="40" spans="2:9" s="2" customFormat="1" ht="28.5" customHeight="1" x14ac:dyDescent="0.7">
      <c r="B40" s="244" t="s">
        <v>1552</v>
      </c>
      <c r="C40" s="48" t="s">
        <v>1558</v>
      </c>
      <c r="D40" s="84"/>
      <c r="E40" s="84"/>
      <c r="F40" s="84"/>
      <c r="G40" s="188"/>
      <c r="H40" s="55"/>
      <c r="I40" s="627" t="s">
        <v>1562</v>
      </c>
    </row>
    <row r="41" spans="2:9" s="2" customFormat="1" ht="39" customHeight="1" x14ac:dyDescent="0.7">
      <c r="B41" s="244" t="s">
        <v>1553</v>
      </c>
      <c r="C41" s="48" t="s">
        <v>1557</v>
      </c>
      <c r="D41" s="84"/>
      <c r="E41" s="84"/>
      <c r="F41" s="84"/>
      <c r="G41" s="188"/>
      <c r="H41" s="55"/>
      <c r="I41" s="627" t="s">
        <v>1562</v>
      </c>
    </row>
    <row r="42" spans="2:9" s="2" customFormat="1" ht="29.25" customHeight="1" x14ac:dyDescent="0.7">
      <c r="B42" s="244" t="s">
        <v>1554</v>
      </c>
      <c r="C42" s="48" t="s">
        <v>1559</v>
      </c>
      <c r="D42" s="84"/>
      <c r="E42" s="84"/>
      <c r="F42" s="84"/>
      <c r="G42" s="188"/>
      <c r="H42" s="55"/>
      <c r="I42" s="627" t="s">
        <v>1562</v>
      </c>
    </row>
    <row r="43" spans="2:9" s="2" customFormat="1" ht="12.2" customHeight="1" x14ac:dyDescent="0.7">
      <c r="B43" s="244" t="s">
        <v>1555</v>
      </c>
      <c r="C43" s="48" t="s">
        <v>1560</v>
      </c>
      <c r="D43" s="84"/>
      <c r="E43" s="84"/>
      <c r="F43" s="84"/>
      <c r="G43" s="188"/>
      <c r="H43" s="55"/>
      <c r="I43" s="627" t="s">
        <v>1562</v>
      </c>
    </row>
    <row r="44" spans="2:9" s="2" customFormat="1" ht="12.2" customHeight="1" x14ac:dyDescent="0.7">
      <c r="B44" s="244" t="s">
        <v>1556</v>
      </c>
      <c r="C44" s="48" t="s">
        <v>1561</v>
      </c>
      <c r="D44" s="84"/>
      <c r="E44" s="84"/>
      <c r="F44" s="84"/>
      <c r="G44" s="188"/>
      <c r="H44" s="55"/>
      <c r="I44" s="627" t="s">
        <v>1562</v>
      </c>
    </row>
    <row r="45" spans="2:9" s="2" customFormat="1" ht="12.2" customHeight="1" x14ac:dyDescent="0.7">
      <c r="B45" s="243" t="s">
        <v>247</v>
      </c>
      <c r="C45" s="201" t="s">
        <v>326</v>
      </c>
      <c r="D45" s="52"/>
      <c r="E45" s="52"/>
      <c r="F45" s="52"/>
      <c r="G45" s="188" t="e">
        <f>G47+G48+G54+G55-G46</f>
        <v>#VALUE!</v>
      </c>
      <c r="H45" s="55"/>
      <c r="I45" s="247" t="s">
        <v>248</v>
      </c>
    </row>
    <row r="46" spans="2:9" s="2" customFormat="1" ht="12.2" customHeight="1" x14ac:dyDescent="0.7">
      <c r="B46" s="244" t="s">
        <v>221</v>
      </c>
      <c r="C46" s="48" t="s">
        <v>249</v>
      </c>
      <c r="D46" s="111" t="s">
        <v>1467</v>
      </c>
      <c r="E46" s="111">
        <f>E47+E48+E54+E55-E45</f>
        <v>0</v>
      </c>
      <c r="F46" s="795"/>
      <c r="G46" s="64" t="e">
        <f>D46+E46</f>
        <v>#VALUE!</v>
      </c>
      <c r="H46" s="55"/>
      <c r="I46" s="247"/>
    </row>
    <row r="47" spans="2:9" s="2" customFormat="1" ht="12.2" customHeight="1" x14ac:dyDescent="0.7">
      <c r="B47" s="244" t="s">
        <v>222</v>
      </c>
      <c r="C47" s="48" t="s">
        <v>327</v>
      </c>
      <c r="D47" s="51"/>
      <c r="E47" s="51"/>
      <c r="F47" s="51"/>
      <c r="G47" s="188">
        <f>D47+E47</f>
        <v>0</v>
      </c>
      <c r="H47" s="55"/>
      <c r="I47" s="247"/>
    </row>
    <row r="48" spans="2:9" s="2" customFormat="1" ht="12.2" customHeight="1" x14ac:dyDescent="0.7">
      <c r="B48" s="243" t="s">
        <v>223</v>
      </c>
      <c r="C48" s="47" t="s">
        <v>250</v>
      </c>
      <c r="D48" s="52"/>
      <c r="E48" s="52"/>
      <c r="F48" s="52"/>
      <c r="G48" s="64" t="e">
        <f>-G49+G50+G51+G52+G53</f>
        <v>#VALUE!</v>
      </c>
      <c r="H48" s="55"/>
      <c r="I48" s="247" t="s">
        <v>496</v>
      </c>
    </row>
    <row r="49" spans="2:9" s="2" customFormat="1" ht="12.2" customHeight="1" x14ac:dyDescent="0.7">
      <c r="B49" s="244" t="s">
        <v>224</v>
      </c>
      <c r="C49" s="48" t="s">
        <v>328</v>
      </c>
      <c r="D49" s="111" t="s">
        <v>1466</v>
      </c>
      <c r="E49" s="111">
        <f>E50+E51+E52+E53+E54+E55-E48</f>
        <v>0</v>
      </c>
      <c r="F49" s="795"/>
      <c r="G49" s="64" t="e">
        <f t="shared" ref="G49:G55" si="0">D49+E49</f>
        <v>#VALUE!</v>
      </c>
      <c r="H49" s="55"/>
      <c r="I49" s="247"/>
    </row>
    <row r="50" spans="2:9" s="2" customFormat="1" ht="12.2" customHeight="1" x14ac:dyDescent="0.7">
      <c r="B50" s="244" t="s">
        <v>225</v>
      </c>
      <c r="C50" s="48" t="s">
        <v>329</v>
      </c>
      <c r="D50" s="51"/>
      <c r="E50" s="51"/>
      <c r="F50" s="51"/>
      <c r="G50" s="188">
        <f t="shared" si="0"/>
        <v>0</v>
      </c>
      <c r="H50" s="55"/>
      <c r="I50" s="247"/>
    </row>
    <row r="51" spans="2:9" s="2" customFormat="1" ht="12.2" customHeight="1" x14ac:dyDescent="0.7">
      <c r="B51" s="244" t="s">
        <v>226</v>
      </c>
      <c r="C51" s="48" t="s">
        <v>330</v>
      </c>
      <c r="D51" s="51"/>
      <c r="E51" s="51"/>
      <c r="F51" s="51"/>
      <c r="G51" s="188">
        <f t="shared" si="0"/>
        <v>0</v>
      </c>
      <c r="H51" s="55"/>
      <c r="I51" s="247"/>
    </row>
    <row r="52" spans="2:9" s="2" customFormat="1" ht="12.2" customHeight="1" x14ac:dyDescent="0.7">
      <c r="B52" s="244" t="s">
        <v>227</v>
      </c>
      <c r="C52" s="48" t="s">
        <v>331</v>
      </c>
      <c r="D52" s="51"/>
      <c r="E52" s="51"/>
      <c r="F52" s="51"/>
      <c r="G52" s="188">
        <f t="shared" si="0"/>
        <v>0</v>
      </c>
      <c r="H52" s="55"/>
      <c r="I52" s="247"/>
    </row>
    <row r="53" spans="2:9" s="2" customFormat="1" ht="12.2" customHeight="1" x14ac:dyDescent="0.7">
      <c r="B53" s="244" t="s">
        <v>228</v>
      </c>
      <c r="C53" s="48" t="s">
        <v>332</v>
      </c>
      <c r="D53" s="51"/>
      <c r="E53" s="51"/>
      <c r="F53" s="51"/>
      <c r="G53" s="188">
        <f t="shared" si="0"/>
        <v>0</v>
      </c>
      <c r="H53" s="55"/>
      <c r="I53" s="247"/>
    </row>
    <row r="54" spans="2:9" s="2" customFormat="1" ht="12.2" customHeight="1" x14ac:dyDescent="0.7">
      <c r="B54" s="244" t="s">
        <v>229</v>
      </c>
      <c r="C54" s="48" t="s">
        <v>333</v>
      </c>
      <c r="D54" s="51"/>
      <c r="E54" s="51"/>
      <c r="F54" s="51"/>
      <c r="G54" s="188">
        <f t="shared" si="0"/>
        <v>0</v>
      </c>
      <c r="H54" s="55"/>
      <c r="I54" s="247"/>
    </row>
    <row r="55" spans="2:9" s="2" customFormat="1" ht="12.2" customHeight="1" x14ac:dyDescent="0.7">
      <c r="B55" s="244" t="s">
        <v>230</v>
      </c>
      <c r="C55" s="48" t="s">
        <v>334</v>
      </c>
      <c r="D55" s="51"/>
      <c r="E55" s="51"/>
      <c r="F55" s="51"/>
      <c r="G55" s="188">
        <f t="shared" si="0"/>
        <v>0</v>
      </c>
      <c r="H55" s="55"/>
      <c r="I55" s="247"/>
    </row>
    <row r="56" spans="2:9" s="2" customFormat="1" ht="12.2" customHeight="1" thickBot="1" x14ac:dyDescent="0.85">
      <c r="B56" s="246" t="s">
        <v>251</v>
      </c>
      <c r="C56" s="60" t="s">
        <v>252</v>
      </c>
      <c r="D56" s="112"/>
      <c r="E56" s="112"/>
      <c r="F56" s="112"/>
      <c r="G56" s="190"/>
      <c r="H56" s="55"/>
      <c r="I56" s="248"/>
    </row>
  </sheetData>
  <mergeCells count="1">
    <mergeCell ref="B1:G1"/>
  </mergeCells>
  <pageMargins left="0.511811024" right="0.511811024" top="0.78740157499999996" bottom="0.78740157499999996" header="0.31496062000000002" footer="0.31496062000000002"/>
  <pageSetup paperSize="9" orientation="portrait" verticalDpi="0" r:id="rId1"/>
  <ignoredErrors>
    <ignoredError sqref="B45:B56 B4:B3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FC1E2-500B-4027-B7B4-5F02B6739570}">
  <dimension ref="A1:L7"/>
  <sheetViews>
    <sheetView workbookViewId="0">
      <selection sqref="A1:F1"/>
    </sheetView>
  </sheetViews>
  <sheetFormatPr defaultRowHeight="13" x14ac:dyDescent="0.6"/>
  <cols>
    <col min="1" max="1" width="0.7265625" customWidth="1"/>
    <col min="2" max="2" width="11.54296875" customWidth="1"/>
    <col min="3" max="3" width="44.7265625" customWidth="1"/>
    <col min="4" max="11" width="15.54296875" customWidth="1"/>
    <col min="12" max="12" width="28.1328125" customWidth="1"/>
  </cols>
  <sheetData>
    <row r="1" spans="1:12" ht="15.5" x14ac:dyDescent="0.7">
      <c r="A1" s="846" t="s">
        <v>1574</v>
      </c>
      <c r="B1" s="846"/>
      <c r="C1" s="846"/>
      <c r="D1" s="846"/>
      <c r="E1" s="846"/>
      <c r="F1" s="846"/>
    </row>
    <row r="2" spans="1:12" ht="9" customHeight="1" thickBot="1" x14ac:dyDescent="0.75"/>
    <row r="3" spans="1:12" ht="14.25" thickBot="1" x14ac:dyDescent="0.75">
      <c r="B3" s="769" t="s">
        <v>0</v>
      </c>
      <c r="C3" s="771" t="s">
        <v>40</v>
      </c>
      <c r="D3" s="82" t="s">
        <v>1484</v>
      </c>
      <c r="E3" s="771" t="s">
        <v>1563</v>
      </c>
      <c r="F3" s="82" t="s">
        <v>1564</v>
      </c>
      <c r="G3" s="771" t="s">
        <v>1565</v>
      </c>
      <c r="H3" s="82" t="s">
        <v>1566</v>
      </c>
      <c r="I3" s="771" t="s">
        <v>1567</v>
      </c>
      <c r="J3" s="82" t="s">
        <v>1568</v>
      </c>
      <c r="K3" s="771" t="s">
        <v>1572</v>
      </c>
      <c r="L3" s="82" t="s">
        <v>257</v>
      </c>
    </row>
    <row r="4" spans="1:12" ht="27" x14ac:dyDescent="0.6">
      <c r="B4" s="768" t="s">
        <v>1485</v>
      </c>
      <c r="C4" s="772" t="s">
        <v>1488</v>
      </c>
      <c r="D4" s="777"/>
      <c r="E4" s="781"/>
      <c r="F4" s="777"/>
      <c r="G4" s="781"/>
      <c r="H4" s="777"/>
      <c r="I4" s="781"/>
      <c r="J4" s="777"/>
      <c r="K4" s="781"/>
      <c r="L4" s="785" t="s">
        <v>1491</v>
      </c>
    </row>
    <row r="5" spans="1:12" ht="13.5" x14ac:dyDescent="0.6">
      <c r="B5" s="766" t="s">
        <v>1487</v>
      </c>
      <c r="C5" s="773" t="s">
        <v>1489</v>
      </c>
      <c r="D5" s="778"/>
      <c r="E5" s="782"/>
      <c r="F5" s="778"/>
      <c r="G5" s="770"/>
      <c r="H5" s="778"/>
      <c r="I5" s="770"/>
      <c r="J5" s="778"/>
      <c r="K5" s="770"/>
      <c r="L5" s="786"/>
    </row>
    <row r="6" spans="1:12" ht="13.5" x14ac:dyDescent="0.6">
      <c r="B6" s="766" t="s">
        <v>1570</v>
      </c>
      <c r="C6" s="773" t="s">
        <v>1571</v>
      </c>
      <c r="D6" s="779"/>
      <c r="E6" s="775"/>
      <c r="F6" s="783"/>
      <c r="G6" s="784"/>
      <c r="H6" s="783"/>
      <c r="I6" s="784"/>
      <c r="J6" s="783"/>
      <c r="K6" s="770"/>
      <c r="L6" s="787"/>
    </row>
    <row r="7" spans="1:12" ht="27.75" thickBot="1" x14ac:dyDescent="0.75">
      <c r="B7" s="767" t="s">
        <v>1486</v>
      </c>
      <c r="C7" s="774" t="s">
        <v>1490</v>
      </c>
      <c r="D7" s="780"/>
      <c r="E7" s="776"/>
      <c r="F7" s="780"/>
      <c r="G7" s="776"/>
      <c r="H7" s="780"/>
      <c r="I7" s="776"/>
      <c r="J7" s="780"/>
      <c r="K7" s="776"/>
      <c r="L7" s="788"/>
    </row>
  </sheetData>
  <mergeCells count="1">
    <mergeCell ref="A1:F1"/>
  </mergeCells>
  <phoneticPr fontId="68" type="noConversion"/>
  <pageMargins left="0.511811024" right="0.511811024" top="0.78740157499999996" bottom="0.78740157499999996" header="0.31496062000000002" footer="0.3149606200000000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pageSetUpPr fitToPage="1"/>
  </sheetPr>
  <dimension ref="B1:N171"/>
  <sheetViews>
    <sheetView showFormulas="1" showGridLines="0" zoomScale="90" zoomScaleNormal="90" workbookViewId="0">
      <pane ySplit="5" topLeftCell="A6" activePane="bottomLeft" state="frozen"/>
      <selection pane="bottomLeft" activeCell="A6" sqref="A6"/>
    </sheetView>
  </sheetViews>
  <sheetFormatPr defaultColWidth="9.1328125" defaultRowHeight="13.5" x14ac:dyDescent="0.7"/>
  <cols>
    <col min="1" max="1" width="0.54296875" style="148" customWidth="1"/>
    <col min="2" max="2" width="4.54296875" style="149" customWidth="1"/>
    <col min="3" max="3" width="35.26953125" style="148" customWidth="1"/>
    <col min="4" max="4" width="6.26953125" style="148" customWidth="1"/>
    <col min="5" max="5" width="7.1328125" style="148" customWidth="1"/>
    <col min="6" max="6" width="6.26953125" style="148" customWidth="1"/>
    <col min="7" max="7" width="6.40625" style="148" customWidth="1"/>
    <col min="8" max="8" width="5.1328125" style="148" customWidth="1"/>
    <col min="9" max="10" width="6.54296875" style="148" customWidth="1"/>
    <col min="11" max="11" width="7.1328125" style="148" customWidth="1"/>
    <col min="12" max="12" width="15.54296875" style="148" customWidth="1"/>
    <col min="13" max="13" width="8.54296875" style="148" customWidth="1"/>
    <col min="14" max="16384" width="9.1328125" style="148"/>
  </cols>
  <sheetData>
    <row r="1" spans="2:14" ht="39.200000000000003" customHeight="1" x14ac:dyDescent="1">
      <c r="B1" s="847" t="s">
        <v>457</v>
      </c>
      <c r="C1" s="847"/>
      <c r="D1" s="164"/>
    </row>
    <row r="2" spans="2:14" ht="14.25" thickBot="1" x14ac:dyDescent="0.85"/>
    <row r="3" spans="2:14" ht="14.25" customHeight="1" x14ac:dyDescent="0.7">
      <c r="B3" s="856" t="s">
        <v>0</v>
      </c>
      <c r="C3" s="849" t="s">
        <v>40</v>
      </c>
      <c r="D3" s="859" t="s">
        <v>537</v>
      </c>
      <c r="E3" s="859" t="s">
        <v>536</v>
      </c>
      <c r="F3" s="859" t="s">
        <v>535</v>
      </c>
      <c r="G3" s="859" t="s">
        <v>534</v>
      </c>
      <c r="H3" s="849" t="s">
        <v>533</v>
      </c>
      <c r="I3" s="849" t="s">
        <v>1461</v>
      </c>
      <c r="J3" s="849" t="s">
        <v>915</v>
      </c>
      <c r="K3" s="859" t="s">
        <v>532</v>
      </c>
      <c r="L3" s="853" t="s">
        <v>123</v>
      </c>
      <c r="M3" s="839" t="s">
        <v>527</v>
      </c>
    </row>
    <row r="4" spans="2:14" ht="37.5" customHeight="1" x14ac:dyDescent="0.7">
      <c r="B4" s="857" t="s">
        <v>0</v>
      </c>
      <c r="C4" s="850"/>
      <c r="D4" s="860"/>
      <c r="E4" s="860"/>
      <c r="F4" s="860"/>
      <c r="G4" s="860"/>
      <c r="H4" s="861"/>
      <c r="I4" s="861"/>
      <c r="J4" s="861"/>
      <c r="K4" s="860"/>
      <c r="L4" s="854" t="s">
        <v>1</v>
      </c>
      <c r="M4" s="840"/>
    </row>
    <row r="5" spans="2:14" ht="22.7" customHeight="1" thickBot="1" x14ac:dyDescent="0.85">
      <c r="B5" s="858"/>
      <c r="C5" s="851"/>
      <c r="D5" s="711" t="s">
        <v>118</v>
      </c>
      <c r="E5" s="711" t="s">
        <v>119</v>
      </c>
      <c r="F5" s="711" t="s">
        <v>120</v>
      </c>
      <c r="G5" s="711" t="s">
        <v>121</v>
      </c>
      <c r="H5" s="712" t="s">
        <v>497</v>
      </c>
      <c r="I5" s="712"/>
      <c r="J5" s="712" t="s">
        <v>914</v>
      </c>
      <c r="K5" s="712" t="s">
        <v>122</v>
      </c>
      <c r="L5" s="855" t="s">
        <v>2</v>
      </c>
      <c r="M5" s="841"/>
    </row>
    <row r="6" spans="2:14" s="150" customFormat="1" ht="16.5" customHeight="1" thickBot="1" x14ac:dyDescent="0.85">
      <c r="B6" s="242" t="s">
        <v>38</v>
      </c>
      <c r="C6" s="717" t="s">
        <v>3</v>
      </c>
      <c r="D6" s="215"/>
      <c r="E6" s="215"/>
      <c r="F6" s="215"/>
      <c r="G6" s="215"/>
      <c r="H6" s="215"/>
      <c r="I6" s="215"/>
      <c r="J6" s="215"/>
      <c r="K6" s="215"/>
      <c r="L6" s="707">
        <f>SUM(L7:L9)</f>
        <v>0</v>
      </c>
      <c r="M6" s="236"/>
      <c r="N6" s="148"/>
    </row>
    <row r="7" spans="2:14" s="150" customFormat="1" ht="13.7" customHeight="1" x14ac:dyDescent="0.7">
      <c r="B7" s="702" t="s">
        <v>27</v>
      </c>
      <c r="C7" s="713" t="s">
        <v>4</v>
      </c>
      <c r="D7" s="714" t="s">
        <v>547</v>
      </c>
      <c r="E7" s="709"/>
      <c r="F7" s="709" t="s">
        <v>548</v>
      </c>
      <c r="G7" s="709" t="s">
        <v>548</v>
      </c>
      <c r="H7" s="709"/>
      <c r="I7" s="204"/>
      <c r="J7" s="204"/>
      <c r="K7" s="706"/>
      <c r="L7" s="715">
        <f>G7*K7*E7</f>
        <v>0</v>
      </c>
      <c r="M7" s="716"/>
      <c r="N7" s="148"/>
    </row>
    <row r="8" spans="2:14" s="150" customFormat="1" ht="13.7" customHeight="1" x14ac:dyDescent="0.7">
      <c r="B8" s="240" t="s">
        <v>28</v>
      </c>
      <c r="C8" s="151" t="s">
        <v>5</v>
      </c>
      <c r="D8" s="152" t="s">
        <v>547</v>
      </c>
      <c r="E8" s="153"/>
      <c r="F8" s="153" t="s">
        <v>548</v>
      </c>
      <c r="G8" s="153" t="s">
        <v>548</v>
      </c>
      <c r="H8" s="153"/>
      <c r="I8" s="495"/>
      <c r="J8" s="495"/>
      <c r="K8" s="154"/>
      <c r="L8" s="496">
        <f>K8*G8*E8</f>
        <v>0</v>
      </c>
      <c r="M8" s="228"/>
      <c r="N8" s="148"/>
    </row>
    <row r="9" spans="2:14" s="150" customFormat="1" ht="13.7" customHeight="1" thickBot="1" x14ac:dyDescent="0.75">
      <c r="B9" s="241" t="s">
        <v>29</v>
      </c>
      <c r="C9" s="207" t="s">
        <v>1417</v>
      </c>
      <c r="D9" s="208" t="s">
        <v>547</v>
      </c>
      <c r="E9" s="209"/>
      <c r="F9" s="209" t="s">
        <v>548</v>
      </c>
      <c r="G9" s="209" t="s">
        <v>548</v>
      </c>
      <c r="H9" s="209"/>
      <c r="I9" s="206"/>
      <c r="J9" s="206"/>
      <c r="K9" s="210"/>
      <c r="L9" s="497">
        <f>K9*G9*E9</f>
        <v>0</v>
      </c>
      <c r="M9" s="229"/>
    </row>
    <row r="10" spans="2:14" s="150" customFormat="1" ht="16.5" customHeight="1" thickBot="1" x14ac:dyDescent="0.75">
      <c r="B10" s="242" t="s">
        <v>39</v>
      </c>
      <c r="C10" s="719" t="s">
        <v>6</v>
      </c>
      <c r="D10" s="215"/>
      <c r="E10" s="215"/>
      <c r="F10" s="215"/>
      <c r="G10" s="215"/>
      <c r="H10" s="215"/>
      <c r="I10" s="215"/>
      <c r="J10" s="215"/>
      <c r="K10" s="215"/>
      <c r="L10" s="720">
        <f>SUM(L11:L19)</f>
        <v>0</v>
      </c>
      <c r="M10" s="236"/>
    </row>
    <row r="11" spans="2:14" s="150" customFormat="1" ht="13.7" customHeight="1" x14ac:dyDescent="0.6">
      <c r="B11" s="702" t="s">
        <v>498</v>
      </c>
      <c r="C11" s="713" t="s">
        <v>503</v>
      </c>
      <c r="D11" s="714" t="s">
        <v>41</v>
      </c>
      <c r="E11" s="709"/>
      <c r="F11" s="709"/>
      <c r="G11" s="709" t="s">
        <v>548</v>
      </c>
      <c r="H11" s="709"/>
      <c r="I11" s="204"/>
      <c r="J11" s="204"/>
      <c r="K11" s="706"/>
      <c r="L11" s="718">
        <f t="shared" ref="L11:L15" si="0">K11*G11*IF(F11&lt;&gt;0,F11,E11)</f>
        <v>0</v>
      </c>
      <c r="M11" s="716"/>
    </row>
    <row r="12" spans="2:14" s="150" customFormat="1" ht="13.7" customHeight="1" x14ac:dyDescent="0.6">
      <c r="B12" s="240" t="s">
        <v>499</v>
      </c>
      <c r="C12" s="151" t="s">
        <v>504</v>
      </c>
      <c r="D12" s="152"/>
      <c r="E12" s="153"/>
      <c r="F12" s="153"/>
      <c r="G12" s="153" t="s">
        <v>548</v>
      </c>
      <c r="H12" s="153"/>
      <c r="I12" s="495"/>
      <c r="J12" s="495"/>
      <c r="K12" s="154"/>
      <c r="L12" s="224">
        <f t="shared" si="0"/>
        <v>0</v>
      </c>
      <c r="M12" s="228"/>
    </row>
    <row r="13" spans="2:14" s="150" customFormat="1" ht="26.45" customHeight="1" x14ac:dyDescent="0.6">
      <c r="B13" s="240" t="s">
        <v>500</v>
      </c>
      <c r="C13" s="151" t="s">
        <v>505</v>
      </c>
      <c r="D13" s="152" t="s">
        <v>41</v>
      </c>
      <c r="E13" s="153"/>
      <c r="F13" s="153"/>
      <c r="G13" s="153" t="s">
        <v>548</v>
      </c>
      <c r="H13" s="153"/>
      <c r="I13" s="495"/>
      <c r="J13" s="495"/>
      <c r="K13" s="154"/>
      <c r="L13" s="224">
        <f t="shared" si="0"/>
        <v>0</v>
      </c>
      <c r="M13" s="228"/>
    </row>
    <row r="14" spans="2:14" s="150" customFormat="1" ht="26.45" customHeight="1" x14ac:dyDescent="0.6">
      <c r="B14" s="240" t="s">
        <v>501</v>
      </c>
      <c r="C14" s="151" t="s">
        <v>506</v>
      </c>
      <c r="D14" s="152" t="s">
        <v>41</v>
      </c>
      <c r="E14" s="153"/>
      <c r="F14" s="153"/>
      <c r="G14" s="153" t="s">
        <v>548</v>
      </c>
      <c r="H14" s="153"/>
      <c r="I14" s="495"/>
      <c r="J14" s="495"/>
      <c r="K14" s="154"/>
      <c r="L14" s="224">
        <f t="shared" si="0"/>
        <v>0</v>
      </c>
      <c r="M14" s="228"/>
    </row>
    <row r="15" spans="2:14" s="150" customFormat="1" ht="26.45" customHeight="1" x14ac:dyDescent="0.6">
      <c r="B15" s="240" t="s">
        <v>502</v>
      </c>
      <c r="C15" s="151" t="s">
        <v>507</v>
      </c>
      <c r="D15" s="152"/>
      <c r="E15" s="153"/>
      <c r="F15" s="153"/>
      <c r="G15" s="153" t="s">
        <v>548</v>
      </c>
      <c r="H15" s="153"/>
      <c r="I15" s="495"/>
      <c r="J15" s="495"/>
      <c r="K15" s="154"/>
      <c r="L15" s="224">
        <f t="shared" si="0"/>
        <v>0</v>
      </c>
      <c r="M15" s="228"/>
    </row>
    <row r="16" spans="2:14" s="150" customFormat="1" ht="13.7" customHeight="1" x14ac:dyDescent="0.6">
      <c r="B16" s="240" t="s">
        <v>42</v>
      </c>
      <c r="C16" s="151" t="s">
        <v>25</v>
      </c>
      <c r="D16" s="152" t="s">
        <v>41</v>
      </c>
      <c r="E16" s="152"/>
      <c r="F16" s="153"/>
      <c r="G16" s="153" t="s">
        <v>548</v>
      </c>
      <c r="H16" s="153"/>
      <c r="I16" s="495"/>
      <c r="J16" s="495"/>
      <c r="K16" s="154"/>
      <c r="L16" s="224">
        <f>K16*G16*IF(F16&lt;&gt;0,F16,E16)</f>
        <v>0</v>
      </c>
      <c r="M16" s="228"/>
    </row>
    <row r="17" spans="2:13" s="150" customFormat="1" ht="13.7" customHeight="1" x14ac:dyDescent="0.6">
      <c r="B17" s="240" t="s">
        <v>57</v>
      </c>
      <c r="C17" s="151" t="s">
        <v>59</v>
      </c>
      <c r="D17" s="152" t="s">
        <v>41</v>
      </c>
      <c r="E17" s="152"/>
      <c r="F17" s="153"/>
      <c r="G17" s="153" t="s">
        <v>548</v>
      </c>
      <c r="H17" s="153"/>
      <c r="I17" s="495"/>
      <c r="J17" s="495"/>
      <c r="K17" s="154"/>
      <c r="L17" s="224">
        <f>K17*G17*IF(F17&lt;&gt;0,F17,E17)</f>
        <v>0</v>
      </c>
      <c r="M17" s="228"/>
    </row>
    <row r="18" spans="2:13" s="150" customFormat="1" ht="13.7" customHeight="1" x14ac:dyDescent="0.6">
      <c r="B18" s="240" t="s">
        <v>58</v>
      </c>
      <c r="C18" s="151" t="s">
        <v>60</v>
      </c>
      <c r="D18" s="152" t="s">
        <v>41</v>
      </c>
      <c r="E18" s="152"/>
      <c r="F18" s="153"/>
      <c r="G18" s="153" t="s">
        <v>548</v>
      </c>
      <c r="H18" s="153"/>
      <c r="I18" s="495"/>
      <c r="J18" s="495"/>
      <c r="K18" s="154"/>
      <c r="L18" s="224">
        <f>K18*G18*IF(F18&lt;&gt;0,F18,E18)</f>
        <v>0</v>
      </c>
      <c r="M18" s="228"/>
    </row>
    <row r="19" spans="2:13" s="150" customFormat="1" ht="13.7" customHeight="1" thickBot="1" x14ac:dyDescent="0.75">
      <c r="B19" s="241" t="s">
        <v>43</v>
      </c>
      <c r="C19" s="207" t="s">
        <v>24</v>
      </c>
      <c r="D19" s="208" t="s">
        <v>41</v>
      </c>
      <c r="E19" s="208"/>
      <c r="F19" s="209"/>
      <c r="G19" s="209" t="s">
        <v>548</v>
      </c>
      <c r="H19" s="209"/>
      <c r="I19" s="495"/>
      <c r="J19" s="495"/>
      <c r="K19" s="210"/>
      <c r="L19" s="225">
        <f>K19*G19*IF(F19&lt;&gt;0,F19,E19)</f>
        <v>0</v>
      </c>
      <c r="M19" s="229"/>
    </row>
    <row r="20" spans="2:13" s="150" customFormat="1" ht="13.7" customHeight="1" thickBot="1" x14ac:dyDescent="0.75">
      <c r="B20" s="606" t="s">
        <v>51</v>
      </c>
      <c r="C20" s="607" t="s">
        <v>7</v>
      </c>
      <c r="D20" s="608"/>
      <c r="E20" s="608"/>
      <c r="F20" s="608"/>
      <c r="G20" s="608"/>
      <c r="H20" s="608"/>
      <c r="I20" s="215"/>
      <c r="J20" s="608"/>
      <c r="K20" s="608"/>
      <c r="L20" s="609">
        <f>SUM(L21:L28)+SUM(L31:L37)</f>
        <v>0</v>
      </c>
      <c r="M20" s="610"/>
    </row>
    <row r="21" spans="2:13" s="150" customFormat="1" ht="13.7" customHeight="1" x14ac:dyDescent="0.6">
      <c r="B21" s="611" t="s">
        <v>26</v>
      </c>
      <c r="C21" s="674" t="s">
        <v>1418</v>
      </c>
      <c r="D21" s="612" t="s">
        <v>41</v>
      </c>
      <c r="E21" s="612"/>
      <c r="F21" s="613"/>
      <c r="G21" s="613" t="s">
        <v>548</v>
      </c>
      <c r="H21" s="613"/>
      <c r="I21" s="204"/>
      <c r="J21" s="213"/>
      <c r="K21" s="614"/>
      <c r="L21" s="653">
        <f>K21*G21*IF(F21&lt;&gt;0,F21,E21)</f>
        <v>0</v>
      </c>
      <c r="M21" s="615"/>
    </row>
    <row r="22" spans="2:13" s="150" customFormat="1" ht="13.7" customHeight="1" x14ac:dyDescent="0.6">
      <c r="B22" s="240" t="s">
        <v>30</v>
      </c>
      <c r="C22" s="675" t="s">
        <v>1419</v>
      </c>
      <c r="D22" s="152" t="s">
        <v>547</v>
      </c>
      <c r="E22" s="152"/>
      <c r="F22" s="153"/>
      <c r="G22" s="153"/>
      <c r="H22" s="153"/>
      <c r="I22" s="495"/>
      <c r="J22" s="495"/>
      <c r="K22" s="154"/>
      <c r="L22" s="384">
        <f t="shared" ref="L22:L27" si="1">K22*G22*IF(F22&lt;&gt;0,F22,E22)</f>
        <v>0</v>
      </c>
      <c r="M22" s="228"/>
    </row>
    <row r="23" spans="2:13" s="150" customFormat="1" ht="25.5" customHeight="1" x14ac:dyDescent="0.6">
      <c r="B23" s="240" t="s">
        <v>508</v>
      </c>
      <c r="C23" s="657" t="s">
        <v>509</v>
      </c>
      <c r="D23" s="153" t="s">
        <v>547</v>
      </c>
      <c r="E23" s="153"/>
      <c r="F23" s="153"/>
      <c r="G23" s="153" t="s">
        <v>548</v>
      </c>
      <c r="H23" s="153"/>
      <c r="I23" s="495"/>
      <c r="J23" s="495"/>
      <c r="K23" s="154"/>
      <c r="L23" s="384">
        <f t="shared" si="1"/>
        <v>0</v>
      </c>
      <c r="M23" s="228"/>
    </row>
    <row r="24" spans="2:13" s="150" customFormat="1" ht="25.5" customHeight="1" x14ac:dyDescent="0.6">
      <c r="B24" s="240" t="s">
        <v>881</v>
      </c>
      <c r="C24" s="657" t="s">
        <v>1420</v>
      </c>
      <c r="D24" s="153" t="s">
        <v>547</v>
      </c>
      <c r="E24" s="153"/>
      <c r="F24" s="153"/>
      <c r="G24" s="153" t="s">
        <v>548</v>
      </c>
      <c r="H24" s="153"/>
      <c r="I24" s="495"/>
      <c r="J24" s="495"/>
      <c r="K24" s="154"/>
      <c r="L24" s="384">
        <f t="shared" si="1"/>
        <v>0</v>
      </c>
      <c r="M24" s="228"/>
    </row>
    <row r="25" spans="2:13" s="150" customFormat="1" ht="25.5" customHeight="1" x14ac:dyDescent="0.6">
      <c r="B25" s="240" t="s">
        <v>913</v>
      </c>
      <c r="C25" s="657" t="s">
        <v>1421</v>
      </c>
      <c r="D25" s="153" t="s">
        <v>547</v>
      </c>
      <c r="E25" s="153"/>
      <c r="F25" s="153"/>
      <c r="G25" s="153" t="s">
        <v>548</v>
      </c>
      <c r="H25" s="153"/>
      <c r="I25" s="495"/>
      <c r="J25" s="495"/>
      <c r="K25" s="154"/>
      <c r="L25" s="384">
        <f t="shared" si="1"/>
        <v>0</v>
      </c>
      <c r="M25" s="228"/>
    </row>
    <row r="26" spans="2:13" s="150" customFormat="1" ht="25.5" customHeight="1" x14ac:dyDescent="0.6">
      <c r="B26" s="240" t="s">
        <v>1429</v>
      </c>
      <c r="C26" s="657" t="s">
        <v>1430</v>
      </c>
      <c r="D26" s="153" t="s">
        <v>547</v>
      </c>
      <c r="E26" s="153"/>
      <c r="F26" s="153"/>
      <c r="G26" s="153" t="s">
        <v>548</v>
      </c>
      <c r="H26" s="153"/>
      <c r="I26" s="495"/>
      <c r="J26" s="495"/>
      <c r="K26" s="154"/>
      <c r="L26" s="384">
        <f t="shared" si="1"/>
        <v>0</v>
      </c>
      <c r="M26" s="228"/>
    </row>
    <row r="27" spans="2:13" s="150" customFormat="1" ht="25.5" customHeight="1" x14ac:dyDescent="0.6">
      <c r="B27" s="240" t="s">
        <v>1431</v>
      </c>
      <c r="C27" s="657" t="s">
        <v>1432</v>
      </c>
      <c r="D27" s="153" t="s">
        <v>547</v>
      </c>
      <c r="E27" s="153"/>
      <c r="F27" s="153"/>
      <c r="G27" s="153" t="s">
        <v>548</v>
      </c>
      <c r="H27" s="153"/>
      <c r="I27" s="495"/>
      <c r="J27" s="495"/>
      <c r="K27" s="154"/>
      <c r="L27" s="384">
        <f t="shared" si="1"/>
        <v>0</v>
      </c>
      <c r="M27" s="228"/>
    </row>
    <row r="28" spans="2:13" s="150" customFormat="1" ht="25.5" customHeight="1" x14ac:dyDescent="0.6">
      <c r="B28" s="240" t="s">
        <v>1198</v>
      </c>
      <c r="C28" s="657" t="s">
        <v>1201</v>
      </c>
      <c r="D28" s="495"/>
      <c r="E28" s="495"/>
      <c r="F28" s="495"/>
      <c r="G28" s="495"/>
      <c r="H28" s="495"/>
      <c r="I28" s="495"/>
      <c r="J28" s="495"/>
      <c r="K28" s="495"/>
      <c r="L28" s="384">
        <f>1.4*(L29+L30)</f>
        <v>0</v>
      </c>
      <c r="M28" s="616"/>
    </row>
    <row r="29" spans="2:13" s="150" customFormat="1" ht="25.5" customHeight="1" x14ac:dyDescent="0.6">
      <c r="B29" s="240" t="s">
        <v>1199</v>
      </c>
      <c r="C29" s="657" t="s">
        <v>1202</v>
      </c>
      <c r="D29" s="495"/>
      <c r="E29" s="495"/>
      <c r="F29" s="495"/>
      <c r="G29" s="495"/>
      <c r="H29" s="495"/>
      <c r="I29" s="495"/>
      <c r="J29" s="495"/>
      <c r="K29" s="495"/>
      <c r="L29" s="384"/>
      <c r="M29" s="616"/>
    </row>
    <row r="30" spans="2:13" s="150" customFormat="1" ht="25.5" customHeight="1" x14ac:dyDescent="0.6">
      <c r="B30" s="240" t="s">
        <v>1200</v>
      </c>
      <c r="C30" s="657" t="s">
        <v>1203</v>
      </c>
      <c r="D30" s="495"/>
      <c r="E30" s="495"/>
      <c r="F30" s="495"/>
      <c r="G30" s="495"/>
      <c r="H30" s="495"/>
      <c r="I30" s="495"/>
      <c r="J30" s="495"/>
      <c r="K30" s="495"/>
      <c r="L30" s="384"/>
      <c r="M30" s="616"/>
    </row>
    <row r="31" spans="2:13" s="150" customFormat="1" ht="25.5" customHeight="1" x14ac:dyDescent="0.6">
      <c r="B31" s="240" t="s">
        <v>1433</v>
      </c>
      <c r="C31" s="657" t="s">
        <v>1440</v>
      </c>
      <c r="D31" s="655" t="s">
        <v>41</v>
      </c>
      <c r="E31" s="655"/>
      <c r="F31" s="655"/>
      <c r="G31" s="655" t="s">
        <v>548</v>
      </c>
      <c r="H31" s="655"/>
      <c r="I31" s="495"/>
      <c r="J31" s="495"/>
      <c r="K31" s="154"/>
      <c r="L31" s="384">
        <f t="shared" ref="L31:L37" si="2">K31*G31*IF(F31&lt;&gt;0,F31,E31)</f>
        <v>0</v>
      </c>
      <c r="M31" s="616"/>
    </row>
    <row r="32" spans="2:13" s="150" customFormat="1" ht="25.5" customHeight="1" x14ac:dyDescent="0.6">
      <c r="B32" s="240" t="s">
        <v>1434</v>
      </c>
      <c r="C32" s="657" t="s">
        <v>1441</v>
      </c>
      <c r="D32" s="655" t="s">
        <v>547</v>
      </c>
      <c r="E32" s="655"/>
      <c r="F32" s="655"/>
      <c r="G32" s="655"/>
      <c r="H32" s="655"/>
      <c r="I32" s="495"/>
      <c r="J32" s="495"/>
      <c r="K32" s="154"/>
      <c r="L32" s="384">
        <f t="shared" si="2"/>
        <v>0</v>
      </c>
      <c r="M32" s="616"/>
    </row>
    <row r="33" spans="2:13" s="150" customFormat="1" ht="25.5" customHeight="1" x14ac:dyDescent="0.6">
      <c r="B33" s="240" t="s">
        <v>1435</v>
      </c>
      <c r="C33" s="657" t="s">
        <v>1442</v>
      </c>
      <c r="D33" s="655" t="s">
        <v>547</v>
      </c>
      <c r="E33" s="655"/>
      <c r="F33" s="655"/>
      <c r="G33" s="655" t="s">
        <v>548</v>
      </c>
      <c r="H33" s="655"/>
      <c r="I33" s="495"/>
      <c r="J33" s="495"/>
      <c r="K33" s="154"/>
      <c r="L33" s="384">
        <f t="shared" si="2"/>
        <v>0</v>
      </c>
      <c r="M33" s="616"/>
    </row>
    <row r="34" spans="2:13" s="150" customFormat="1" ht="25.5" customHeight="1" x14ac:dyDescent="0.6">
      <c r="B34" s="240" t="s">
        <v>1436</v>
      </c>
      <c r="C34" s="657" t="s">
        <v>1443</v>
      </c>
      <c r="D34" s="655" t="s">
        <v>547</v>
      </c>
      <c r="E34" s="655"/>
      <c r="F34" s="655"/>
      <c r="G34" s="655" t="s">
        <v>548</v>
      </c>
      <c r="H34" s="655"/>
      <c r="I34" s="495"/>
      <c r="J34" s="495"/>
      <c r="K34" s="154"/>
      <c r="L34" s="384">
        <f t="shared" si="2"/>
        <v>0</v>
      </c>
      <c r="M34" s="616"/>
    </row>
    <row r="35" spans="2:13" s="150" customFormat="1" ht="25.5" customHeight="1" x14ac:dyDescent="0.6">
      <c r="B35" s="240" t="s">
        <v>1437</v>
      </c>
      <c r="C35" s="657" t="s">
        <v>1444</v>
      </c>
      <c r="D35" s="655" t="s">
        <v>547</v>
      </c>
      <c r="E35" s="655"/>
      <c r="F35" s="655"/>
      <c r="G35" s="655" t="s">
        <v>548</v>
      </c>
      <c r="H35" s="655"/>
      <c r="I35" s="495"/>
      <c r="J35" s="495"/>
      <c r="K35" s="154"/>
      <c r="L35" s="384">
        <f t="shared" si="2"/>
        <v>0</v>
      </c>
      <c r="M35" s="616"/>
    </row>
    <row r="36" spans="2:13" s="150" customFormat="1" ht="25.5" customHeight="1" x14ac:dyDescent="0.6">
      <c r="B36" s="240" t="s">
        <v>1438</v>
      </c>
      <c r="C36" s="657" t="s">
        <v>1445</v>
      </c>
      <c r="D36" s="655" t="s">
        <v>547</v>
      </c>
      <c r="E36" s="655"/>
      <c r="F36" s="655"/>
      <c r="G36" s="655"/>
      <c r="H36" s="655"/>
      <c r="I36" s="495"/>
      <c r="J36" s="495"/>
      <c r="K36" s="154"/>
      <c r="L36" s="384">
        <f t="shared" si="2"/>
        <v>0</v>
      </c>
      <c r="M36" s="616"/>
    </row>
    <row r="37" spans="2:13" s="150" customFormat="1" ht="25.5" customHeight="1" thickBot="1" x14ac:dyDescent="0.75">
      <c r="B37" s="241" t="s">
        <v>1439</v>
      </c>
      <c r="C37" s="658" t="s">
        <v>1446</v>
      </c>
      <c r="D37" s="656" t="s">
        <v>547</v>
      </c>
      <c r="E37" s="656"/>
      <c r="F37" s="656"/>
      <c r="G37" s="656"/>
      <c r="H37" s="656"/>
      <c r="I37" s="656"/>
      <c r="J37" s="206"/>
      <c r="K37" s="210"/>
      <c r="L37" s="386">
        <f t="shared" si="2"/>
        <v>0</v>
      </c>
      <c r="M37" s="617"/>
    </row>
    <row r="38" spans="2:13" s="150" customFormat="1" ht="40.700000000000003" customHeight="1" thickBot="1" x14ac:dyDescent="0.75">
      <c r="B38" s="242" t="s">
        <v>460</v>
      </c>
      <c r="C38" s="684" t="s">
        <v>882</v>
      </c>
      <c r="D38" s="215"/>
      <c r="E38" s="215"/>
      <c r="F38" s="215"/>
      <c r="G38" s="215"/>
      <c r="H38" s="215"/>
      <c r="I38" s="215"/>
      <c r="J38" s="215"/>
      <c r="K38" s="215"/>
      <c r="L38" s="710">
        <f>SUM(L39:L41)</f>
        <v>0</v>
      </c>
      <c r="M38" s="236"/>
    </row>
    <row r="39" spans="2:13" s="150" customFormat="1" ht="13.7" customHeight="1" x14ac:dyDescent="0.6">
      <c r="B39" s="702" t="s">
        <v>443</v>
      </c>
      <c r="C39" s="708" t="s">
        <v>883</v>
      </c>
      <c r="D39" s="204"/>
      <c r="E39" s="204"/>
      <c r="F39" s="204"/>
      <c r="G39" s="204"/>
      <c r="H39" s="709"/>
      <c r="I39" s="204"/>
      <c r="J39" s="204"/>
      <c r="K39" s="709"/>
      <c r="L39" s="704" t="s">
        <v>902</v>
      </c>
      <c r="M39" s="709"/>
    </row>
    <row r="40" spans="2:13" s="150" customFormat="1" ht="25.5" customHeight="1" x14ac:dyDescent="0.6">
      <c r="B40" s="240" t="s">
        <v>884</v>
      </c>
      <c r="C40" s="657" t="s">
        <v>886</v>
      </c>
      <c r="D40" s="655" t="s">
        <v>547</v>
      </c>
      <c r="E40" s="655"/>
      <c r="F40" s="655" t="s">
        <v>548</v>
      </c>
      <c r="G40" s="655" t="s">
        <v>548</v>
      </c>
      <c r="H40" s="655"/>
      <c r="I40" s="204"/>
      <c r="J40" s="495"/>
      <c r="K40" s="154"/>
      <c r="L40" s="384">
        <f>K40*E40</f>
        <v>0</v>
      </c>
      <c r="M40" s="228"/>
    </row>
    <row r="41" spans="2:13" s="150" customFormat="1" ht="25.5" customHeight="1" thickBot="1" x14ac:dyDescent="0.75">
      <c r="B41" s="239" t="s">
        <v>885</v>
      </c>
      <c r="C41" s="660" t="s">
        <v>887</v>
      </c>
      <c r="D41" s="659"/>
      <c r="E41" s="659"/>
      <c r="F41" s="659"/>
      <c r="G41" s="659" t="s">
        <v>548</v>
      </c>
      <c r="H41" s="659"/>
      <c r="I41" s="206"/>
      <c r="J41" s="498"/>
      <c r="K41" s="232"/>
      <c r="L41" s="499">
        <f t="shared" ref="L41" si="3">K41*G41*IF(F41&lt;&gt;0,F41,E41)</f>
        <v>0</v>
      </c>
      <c r="M41" s="500"/>
    </row>
    <row r="42" spans="2:13" s="150" customFormat="1" ht="15" customHeight="1" thickBot="1" x14ac:dyDescent="0.75">
      <c r="B42" s="242" t="s">
        <v>50</v>
      </c>
      <c r="C42" s="684" t="s">
        <v>1422</v>
      </c>
      <c r="D42" s="215"/>
      <c r="E42" s="215"/>
      <c r="F42" s="215"/>
      <c r="G42" s="215"/>
      <c r="H42" s="215"/>
      <c r="I42" s="215"/>
      <c r="J42" s="215"/>
      <c r="K42" s="215"/>
      <c r="L42" s="707">
        <f>L43+L44</f>
        <v>0</v>
      </c>
      <c r="M42" s="236"/>
    </row>
    <row r="43" spans="2:13" s="150" customFormat="1" ht="15" customHeight="1" x14ac:dyDescent="0.6">
      <c r="B43" s="702" t="s">
        <v>510</v>
      </c>
      <c r="C43" s="708" t="s">
        <v>511</v>
      </c>
      <c r="D43" s="705" t="s">
        <v>547</v>
      </c>
      <c r="E43" s="705"/>
      <c r="F43" s="705" t="s">
        <v>548</v>
      </c>
      <c r="G43" s="705" t="s">
        <v>548</v>
      </c>
      <c r="H43" s="705"/>
      <c r="I43" s="204"/>
      <c r="J43" s="204"/>
      <c r="K43" s="706"/>
      <c r="L43" s="704">
        <f t="shared" ref="L43:L44" si="4">K43*G43*IF(F43&lt;&gt;0,F43,E43)</f>
        <v>0</v>
      </c>
      <c r="M43" s="383"/>
    </row>
    <row r="44" spans="2:13" s="150" customFormat="1" ht="15" customHeight="1" thickBot="1" x14ac:dyDescent="0.75">
      <c r="B44" s="695" t="s">
        <v>1423</v>
      </c>
      <c r="C44" s="696" t="s">
        <v>1424</v>
      </c>
      <c r="D44" s="697" t="s">
        <v>547</v>
      </c>
      <c r="E44" s="697"/>
      <c r="F44" s="697" t="s">
        <v>548</v>
      </c>
      <c r="G44" s="697" t="s">
        <v>548</v>
      </c>
      <c r="H44" s="697"/>
      <c r="I44" s="206"/>
      <c r="J44" s="698"/>
      <c r="K44" s="699"/>
      <c r="L44" s="700">
        <f t="shared" si="4"/>
        <v>0</v>
      </c>
      <c r="M44" s="701"/>
    </row>
    <row r="45" spans="2:13" s="150" customFormat="1" ht="14.25" thickBot="1" x14ac:dyDescent="0.75">
      <c r="B45" s="242" t="s">
        <v>49</v>
      </c>
      <c r="C45" s="684" t="s">
        <v>9</v>
      </c>
      <c r="D45" s="673"/>
      <c r="E45" s="673"/>
      <c r="F45" s="673"/>
      <c r="G45" s="673"/>
      <c r="H45" s="673"/>
      <c r="I45" s="215"/>
      <c r="J45" s="215"/>
      <c r="K45" s="215"/>
      <c r="L45" s="235">
        <f>SUM(L46:L49)</f>
        <v>0</v>
      </c>
      <c r="M45" s="236"/>
    </row>
    <row r="46" spans="2:13" s="150" customFormat="1" ht="13.7" customHeight="1" x14ac:dyDescent="0.6">
      <c r="B46" s="721" t="s">
        <v>512</v>
      </c>
      <c r="C46" s="722" t="s">
        <v>513</v>
      </c>
      <c r="D46" s="723" t="s">
        <v>547</v>
      </c>
      <c r="E46" s="705"/>
      <c r="F46" s="705"/>
      <c r="G46" s="705" t="s">
        <v>548</v>
      </c>
      <c r="H46" s="705"/>
      <c r="I46" s="204"/>
      <c r="J46" s="204"/>
      <c r="K46" s="706"/>
      <c r="L46" s="718">
        <f t="shared" ref="L46:L66" si="5">K46*G46*IF(F46&lt;&gt;0,F46,E46)</f>
        <v>0</v>
      </c>
      <c r="M46" s="716"/>
    </row>
    <row r="47" spans="2:13" s="150" customFormat="1" ht="15.75" customHeight="1" x14ac:dyDescent="0.6">
      <c r="B47" s="240" t="s">
        <v>1447</v>
      </c>
      <c r="C47" s="675" t="s">
        <v>1450</v>
      </c>
      <c r="D47" s="661" t="s">
        <v>547</v>
      </c>
      <c r="E47" s="655"/>
      <c r="F47" s="655"/>
      <c r="G47" s="655" t="s">
        <v>548</v>
      </c>
      <c r="H47" s="655"/>
      <c r="I47" s="204"/>
      <c r="J47" s="495"/>
      <c r="K47" s="154"/>
      <c r="L47" s="224">
        <f t="shared" si="5"/>
        <v>0</v>
      </c>
      <c r="M47" s="228"/>
    </row>
    <row r="48" spans="2:13" s="150" customFormat="1" ht="16.5" customHeight="1" x14ac:dyDescent="0.6">
      <c r="B48" s="240" t="s">
        <v>1448</v>
      </c>
      <c r="C48" s="675" t="s">
        <v>1451</v>
      </c>
      <c r="D48" s="661" t="s">
        <v>547</v>
      </c>
      <c r="E48" s="655"/>
      <c r="F48" s="655"/>
      <c r="G48" s="655" t="s">
        <v>548</v>
      </c>
      <c r="H48" s="655"/>
      <c r="I48" s="204"/>
      <c r="J48" s="495"/>
      <c r="K48" s="154"/>
      <c r="L48" s="224">
        <f t="shared" si="5"/>
        <v>0</v>
      </c>
      <c r="M48" s="228"/>
    </row>
    <row r="49" spans="2:13" s="150" customFormat="1" ht="13.7" customHeight="1" thickBot="1" x14ac:dyDescent="0.75">
      <c r="B49" s="239" t="s">
        <v>1449</v>
      </c>
      <c r="C49" s="677" t="s">
        <v>1452</v>
      </c>
      <c r="D49" s="662" t="s">
        <v>547</v>
      </c>
      <c r="E49" s="662"/>
      <c r="F49" s="659"/>
      <c r="G49" s="659" t="s">
        <v>548</v>
      </c>
      <c r="H49" s="659"/>
      <c r="I49" s="206"/>
      <c r="J49" s="495"/>
      <c r="K49" s="232"/>
      <c r="L49" s="230">
        <f t="shared" si="5"/>
        <v>0</v>
      </c>
      <c r="M49" s="231"/>
    </row>
    <row r="50" spans="2:13" s="150" customFormat="1" ht="13.7" customHeight="1" thickBot="1" x14ac:dyDescent="0.75">
      <c r="B50" s="242" t="s">
        <v>48</v>
      </c>
      <c r="C50" s="684" t="s">
        <v>10</v>
      </c>
      <c r="D50" s="673"/>
      <c r="E50" s="673"/>
      <c r="F50" s="673"/>
      <c r="G50" s="673"/>
      <c r="H50" s="673"/>
      <c r="I50" s="215"/>
      <c r="J50" s="215"/>
      <c r="K50" s="215"/>
      <c r="L50" s="720">
        <f>SUM(L51:L52)</f>
        <v>0</v>
      </c>
      <c r="M50" s="236"/>
    </row>
    <row r="51" spans="2:13" s="150" customFormat="1" ht="13.7" customHeight="1" x14ac:dyDescent="0.6">
      <c r="B51" s="702" t="s">
        <v>514</v>
      </c>
      <c r="C51" s="703" t="s">
        <v>11</v>
      </c>
      <c r="D51" s="723"/>
      <c r="E51" s="705"/>
      <c r="F51" s="705"/>
      <c r="G51" s="705" t="s">
        <v>548</v>
      </c>
      <c r="H51" s="705"/>
      <c r="I51" s="204"/>
      <c r="J51" s="204"/>
      <c r="K51" s="706"/>
      <c r="L51" s="718">
        <f t="shared" si="5"/>
        <v>0</v>
      </c>
      <c r="M51" s="716"/>
    </row>
    <row r="52" spans="2:13" s="150" customFormat="1" ht="13.7" customHeight="1" thickBot="1" x14ac:dyDescent="0.75">
      <c r="B52" s="241" t="s">
        <v>515</v>
      </c>
      <c r="C52" s="678" t="s">
        <v>31</v>
      </c>
      <c r="D52" s="664"/>
      <c r="E52" s="664"/>
      <c r="F52" s="656"/>
      <c r="G52" s="656" t="s">
        <v>548</v>
      </c>
      <c r="H52" s="656"/>
      <c r="I52" s="206"/>
      <c r="J52" s="206"/>
      <c r="K52" s="210"/>
      <c r="L52" s="225">
        <f t="shared" si="5"/>
        <v>0</v>
      </c>
      <c r="M52" s="229"/>
    </row>
    <row r="53" spans="2:13" s="150" customFormat="1" ht="13.7" customHeight="1" thickBot="1" x14ac:dyDescent="0.75">
      <c r="B53" s="242" t="s">
        <v>47</v>
      </c>
      <c r="C53" s="684" t="s">
        <v>1425</v>
      </c>
      <c r="D53" s="673"/>
      <c r="E53" s="673"/>
      <c r="F53" s="673"/>
      <c r="G53" s="673"/>
      <c r="H53" s="673"/>
      <c r="I53" s="215"/>
      <c r="J53" s="215"/>
      <c r="K53" s="215"/>
      <c r="L53" s="235" t="e">
        <f>SUM(L54:L57)</f>
        <v>#REF!</v>
      </c>
      <c r="M53" s="236"/>
    </row>
    <row r="54" spans="2:13" s="150" customFormat="1" ht="13.7" customHeight="1" x14ac:dyDescent="0.6">
      <c r="B54" s="702" t="s">
        <v>32</v>
      </c>
      <c r="C54" s="703" t="s">
        <v>12</v>
      </c>
      <c r="D54" s="723" t="s">
        <v>547</v>
      </c>
      <c r="E54" s="723"/>
      <c r="F54" s="705"/>
      <c r="G54" s="705" t="s">
        <v>548</v>
      </c>
      <c r="H54" s="705"/>
      <c r="I54" s="204"/>
      <c r="J54" s="204"/>
      <c r="K54" s="706"/>
      <c r="L54" s="718">
        <f t="shared" si="5"/>
        <v>0</v>
      </c>
      <c r="M54" s="716"/>
    </row>
    <row r="55" spans="2:13" s="150" customFormat="1" ht="13.7" customHeight="1" x14ac:dyDescent="0.6">
      <c r="B55" s="240" t="s">
        <v>65</v>
      </c>
      <c r="C55" s="675" t="s">
        <v>66</v>
      </c>
      <c r="D55" s="661" t="s">
        <v>41</v>
      </c>
      <c r="E55" s="661"/>
      <c r="F55" s="655"/>
      <c r="G55" s="655" t="s">
        <v>548</v>
      </c>
      <c r="H55" s="655"/>
      <c r="I55" s="204"/>
      <c r="J55" s="495"/>
      <c r="K55" s="154"/>
      <c r="L55" s="224">
        <f t="shared" si="5"/>
        <v>0</v>
      </c>
      <c r="M55" s="228"/>
    </row>
    <row r="56" spans="2:13" s="150" customFormat="1" ht="13.7" customHeight="1" thickBot="1" x14ac:dyDescent="0.75">
      <c r="B56" s="241" t="s">
        <v>546</v>
      </c>
      <c r="C56" s="678" t="s">
        <v>1426</v>
      </c>
      <c r="D56" s="664" t="s">
        <v>547</v>
      </c>
      <c r="E56" s="664"/>
      <c r="F56" s="656"/>
      <c r="G56" s="656" t="s">
        <v>548</v>
      </c>
      <c r="H56" s="656"/>
      <c r="I56" s="204"/>
      <c r="J56" s="206"/>
      <c r="K56" s="764"/>
      <c r="L56" s="225" t="e">
        <f>#REF!*G56*IF(F56&lt;&gt;0,F56,E56)</f>
        <v>#REF!</v>
      </c>
      <c r="M56" s="229"/>
    </row>
    <row r="57" spans="2:13" s="150" customFormat="1" ht="25.5" customHeight="1" thickBot="1" x14ac:dyDescent="0.75">
      <c r="B57" s="721" t="s">
        <v>1547</v>
      </c>
      <c r="C57" s="722" t="s">
        <v>1549</v>
      </c>
      <c r="D57" s="761" t="s">
        <v>547</v>
      </c>
      <c r="E57" s="761"/>
      <c r="F57" s="762" t="s">
        <v>548</v>
      </c>
      <c r="G57" s="762" t="s">
        <v>548</v>
      </c>
      <c r="H57" s="762"/>
      <c r="I57" s="763"/>
      <c r="J57" s="763"/>
      <c r="L57" s="225">
        <f>K56*G57*IF(F57&lt;&gt;0,F57,E57)</f>
        <v>0</v>
      </c>
      <c r="M57" s="765"/>
    </row>
    <row r="58" spans="2:13" s="150" customFormat="1" ht="14.25" customHeight="1" thickBot="1" x14ac:dyDescent="0.75">
      <c r="B58" s="606" t="s">
        <v>44</v>
      </c>
      <c r="C58" s="679" t="s">
        <v>1427</v>
      </c>
      <c r="D58" s="665"/>
      <c r="E58" s="665"/>
      <c r="F58" s="665"/>
      <c r="G58" s="665"/>
      <c r="H58" s="665"/>
      <c r="I58" s="673"/>
      <c r="J58" s="608"/>
      <c r="K58" s="608"/>
      <c r="L58" s="654">
        <f>SUM(L59:L61)</f>
        <v>0</v>
      </c>
      <c r="M58" s="610"/>
    </row>
    <row r="59" spans="2:13" s="150" customFormat="1" ht="14.25" customHeight="1" x14ac:dyDescent="0.6">
      <c r="B59" s="611" t="s">
        <v>516</v>
      </c>
      <c r="C59" s="674" t="s">
        <v>1428</v>
      </c>
      <c r="D59" s="666" t="s">
        <v>547</v>
      </c>
      <c r="E59" s="667"/>
      <c r="F59" s="666"/>
      <c r="G59" s="666" t="s">
        <v>548</v>
      </c>
      <c r="H59" s="666"/>
      <c r="I59" s="204"/>
      <c r="J59" s="213"/>
      <c r="K59" s="385"/>
      <c r="L59" s="653">
        <f t="shared" si="5"/>
        <v>0</v>
      </c>
      <c r="M59" s="615"/>
    </row>
    <row r="60" spans="2:13" s="150" customFormat="1" ht="14.25" customHeight="1" x14ac:dyDescent="0.6">
      <c r="B60" s="240" t="s">
        <v>1453</v>
      </c>
      <c r="C60" s="675" t="s">
        <v>1454</v>
      </c>
      <c r="D60" s="655" t="s">
        <v>547</v>
      </c>
      <c r="E60" s="661"/>
      <c r="F60" s="655"/>
      <c r="G60" s="655" t="s">
        <v>548</v>
      </c>
      <c r="H60" s="655"/>
      <c r="I60" s="204"/>
      <c r="J60" s="495"/>
      <c r="K60" s="155"/>
      <c r="L60" s="384">
        <f t="shared" si="5"/>
        <v>0</v>
      </c>
      <c r="M60" s="228"/>
    </row>
    <row r="61" spans="2:13" s="150" customFormat="1" ht="14.25" customHeight="1" thickBot="1" x14ac:dyDescent="0.75">
      <c r="B61" s="241" t="s">
        <v>1455</v>
      </c>
      <c r="C61" s="678" t="s">
        <v>1456</v>
      </c>
      <c r="D61" s="656" t="s">
        <v>547</v>
      </c>
      <c r="E61" s="664"/>
      <c r="F61" s="656"/>
      <c r="G61" s="656" t="s">
        <v>548</v>
      </c>
      <c r="H61" s="656"/>
      <c r="I61" s="206"/>
      <c r="J61" s="206"/>
      <c r="K61" s="159"/>
      <c r="L61" s="386">
        <f t="shared" si="5"/>
        <v>0</v>
      </c>
      <c r="M61" s="229"/>
    </row>
    <row r="62" spans="2:13" s="150" customFormat="1" ht="14.25" thickBot="1" x14ac:dyDescent="0.75">
      <c r="B62" s="242" t="s">
        <v>45</v>
      </c>
      <c r="C62" s="684" t="s">
        <v>665</v>
      </c>
      <c r="D62" s="673"/>
      <c r="E62" s="673"/>
      <c r="F62" s="673"/>
      <c r="G62" s="673"/>
      <c r="H62" s="673"/>
      <c r="I62" s="215"/>
      <c r="J62" s="215"/>
      <c r="K62" s="215"/>
      <c r="L62" s="720">
        <f>L63</f>
        <v>0</v>
      </c>
      <c r="M62" s="236"/>
    </row>
    <row r="63" spans="2:13" s="150" customFormat="1" ht="14.45" customHeight="1" x14ac:dyDescent="0.6">
      <c r="B63" s="702" t="s">
        <v>517</v>
      </c>
      <c r="C63" s="703" t="s">
        <v>521</v>
      </c>
      <c r="D63" s="705" t="s">
        <v>547</v>
      </c>
      <c r="E63" s="723"/>
      <c r="F63" s="705"/>
      <c r="G63" s="705"/>
      <c r="H63" s="705"/>
      <c r="I63" s="204"/>
      <c r="J63" s="709"/>
      <c r="K63" s="652"/>
      <c r="L63" s="718">
        <f>MAX(0,(((K63-J63)*G63)+J63)*IF(F63&lt;&gt;0,F63,E63))</f>
        <v>0</v>
      </c>
      <c r="M63" s="716"/>
    </row>
    <row r="64" spans="2:13" s="150" customFormat="1" ht="14.25" customHeight="1" thickBot="1" x14ac:dyDescent="0.75">
      <c r="B64" s="241" t="s">
        <v>518</v>
      </c>
      <c r="C64" s="678" t="s">
        <v>522</v>
      </c>
      <c r="D64" s="656" t="s">
        <v>547</v>
      </c>
      <c r="E64" s="664"/>
      <c r="F64" s="656"/>
      <c r="G64" s="656"/>
      <c r="H64" s="656"/>
      <c r="I64" s="206"/>
      <c r="J64" s="206"/>
      <c r="K64" s="159"/>
      <c r="L64" s="386">
        <f>MAX(0,(((K64-J64)*G64)+J64)*IF(F64&lt;&gt;0,F64,E64))</f>
        <v>0</v>
      </c>
      <c r="M64" s="229"/>
    </row>
    <row r="65" spans="2:13" s="150" customFormat="1" ht="13.7" customHeight="1" thickBot="1" x14ac:dyDescent="0.75">
      <c r="B65" s="242" t="s">
        <v>461</v>
      </c>
      <c r="C65" s="684" t="s">
        <v>462</v>
      </c>
      <c r="D65" s="673"/>
      <c r="E65" s="673"/>
      <c r="F65" s="673"/>
      <c r="G65" s="673"/>
      <c r="H65" s="673"/>
      <c r="I65" s="215"/>
      <c r="J65" s="215"/>
      <c r="K65" s="215"/>
      <c r="L65" s="720">
        <f>L66</f>
        <v>0</v>
      </c>
      <c r="M65" s="236"/>
    </row>
    <row r="66" spans="2:13" s="150" customFormat="1" ht="13.7" customHeight="1" x14ac:dyDescent="0.6">
      <c r="B66" s="702" t="s">
        <v>519</v>
      </c>
      <c r="C66" s="703" t="s">
        <v>523</v>
      </c>
      <c r="D66" s="723" t="s">
        <v>547</v>
      </c>
      <c r="E66" s="723"/>
      <c r="F66" s="705"/>
      <c r="G66" s="705"/>
      <c r="H66" s="705"/>
      <c r="I66" s="204"/>
      <c r="J66" s="204"/>
      <c r="K66" s="652"/>
      <c r="L66" s="718">
        <f t="shared" si="5"/>
        <v>0</v>
      </c>
      <c r="M66" s="716"/>
    </row>
    <row r="67" spans="2:13" s="150" customFormat="1" ht="13.7" customHeight="1" thickBot="1" x14ac:dyDescent="0.75">
      <c r="B67" s="241" t="s">
        <v>520</v>
      </c>
      <c r="C67" s="678" t="s">
        <v>524</v>
      </c>
      <c r="D67" s="656" t="s">
        <v>547</v>
      </c>
      <c r="E67" s="664" t="s">
        <v>547</v>
      </c>
      <c r="F67" s="656" t="s">
        <v>548</v>
      </c>
      <c r="G67" s="656" t="s">
        <v>548</v>
      </c>
      <c r="H67" s="656"/>
      <c r="I67" s="206"/>
      <c r="J67" s="206"/>
      <c r="K67" s="159"/>
      <c r="L67" s="225">
        <v>0</v>
      </c>
      <c r="M67" s="229"/>
    </row>
    <row r="68" spans="2:13" s="150" customFormat="1" ht="13.7" customHeight="1" thickBot="1" x14ac:dyDescent="0.75">
      <c r="B68" s="242" t="s">
        <v>46</v>
      </c>
      <c r="C68" s="684" t="s">
        <v>14</v>
      </c>
      <c r="D68" s="673"/>
      <c r="E68" s="673"/>
      <c r="F68" s="673"/>
      <c r="G68" s="673"/>
      <c r="H68" s="673"/>
      <c r="I68" s="215"/>
      <c r="J68" s="215"/>
      <c r="K68" s="215"/>
      <c r="L68" s="235">
        <f>SUM(L69:L71)</f>
        <v>0</v>
      </c>
      <c r="M68" s="236"/>
    </row>
    <row r="69" spans="2:13" s="150" customFormat="1" ht="13.7" customHeight="1" x14ac:dyDescent="0.6">
      <c r="B69" s="702" t="s">
        <v>33</v>
      </c>
      <c r="C69" s="703" t="s">
        <v>15</v>
      </c>
      <c r="D69" s="723" t="s">
        <v>547</v>
      </c>
      <c r="E69" s="705"/>
      <c r="F69" s="705"/>
      <c r="G69" s="705" t="s">
        <v>548</v>
      </c>
      <c r="H69" s="705"/>
      <c r="I69" s="204"/>
      <c r="J69" s="204"/>
      <c r="K69" s="706"/>
      <c r="L69" s="718">
        <f t="shared" ref="L69:L71" si="6">K69*G69*IF(F69&lt;&gt;0,F69,E69)</f>
        <v>0</v>
      </c>
      <c r="M69" s="716"/>
    </row>
    <row r="70" spans="2:13" s="150" customFormat="1" ht="13.7" customHeight="1" x14ac:dyDescent="0.6">
      <c r="B70" s="240" t="s">
        <v>34</v>
      </c>
      <c r="C70" s="675" t="s">
        <v>23</v>
      </c>
      <c r="D70" s="661" t="s">
        <v>547</v>
      </c>
      <c r="E70" s="655"/>
      <c r="F70" s="655"/>
      <c r="G70" s="655" t="s">
        <v>548</v>
      </c>
      <c r="H70" s="655"/>
      <c r="I70" s="204"/>
      <c r="J70" s="495"/>
      <c r="K70" s="154"/>
      <c r="L70" s="224">
        <f t="shared" si="6"/>
        <v>0</v>
      </c>
      <c r="M70" s="228"/>
    </row>
    <row r="71" spans="2:13" s="150" customFormat="1" ht="13.7" customHeight="1" thickBot="1" x14ac:dyDescent="0.75">
      <c r="B71" s="241" t="s">
        <v>35</v>
      </c>
      <c r="C71" s="678" t="s">
        <v>16</v>
      </c>
      <c r="D71" s="664" t="s">
        <v>547</v>
      </c>
      <c r="E71" s="656"/>
      <c r="F71" s="656"/>
      <c r="G71" s="656" t="s">
        <v>548</v>
      </c>
      <c r="H71" s="656"/>
      <c r="I71" s="206"/>
      <c r="J71" s="206"/>
      <c r="K71" s="210"/>
      <c r="L71" s="225">
        <f t="shared" si="6"/>
        <v>0</v>
      </c>
      <c r="M71" s="229"/>
    </row>
    <row r="72" spans="2:13" s="150" customFormat="1" ht="13.7" customHeight="1" thickBot="1" x14ac:dyDescent="0.75">
      <c r="B72" s="729" t="s">
        <v>52</v>
      </c>
      <c r="C72" s="730" t="s">
        <v>17</v>
      </c>
      <c r="D72" s="731"/>
      <c r="E72" s="731"/>
      <c r="F72" s="731"/>
      <c r="G72" s="731"/>
      <c r="H72" s="731"/>
      <c r="I72" s="698"/>
      <c r="J72" s="698"/>
      <c r="K72" s="698"/>
      <c r="L72" s="732">
        <f>SUM(L73,L74,L75,L76)</f>
        <v>0</v>
      </c>
      <c r="M72" s="733"/>
    </row>
    <row r="73" spans="2:13" s="150" customFormat="1" ht="13.7" customHeight="1" x14ac:dyDescent="0.6">
      <c r="B73" s="702" t="s">
        <v>61</v>
      </c>
      <c r="C73" s="724" t="s">
        <v>63</v>
      </c>
      <c r="D73" s="725" t="s">
        <v>547</v>
      </c>
      <c r="E73" s="726"/>
      <c r="F73" s="726"/>
      <c r="G73" s="726"/>
      <c r="H73" s="726"/>
      <c r="I73" s="204"/>
      <c r="J73" s="727"/>
      <c r="K73" s="728"/>
      <c r="L73" s="718">
        <f t="shared" ref="L73:L75" si="7">MAX(0,(((K73-J73)*G73)+J73)*IF(F73&lt;&gt;0,F73,E73))</f>
        <v>0</v>
      </c>
      <c r="M73" s="716"/>
    </row>
    <row r="74" spans="2:13" s="150" customFormat="1" ht="13.7" customHeight="1" x14ac:dyDescent="0.6">
      <c r="B74" s="240" t="s">
        <v>62</v>
      </c>
      <c r="C74" s="680" t="s">
        <v>64</v>
      </c>
      <c r="D74" s="668" t="s">
        <v>547</v>
      </c>
      <c r="E74" s="669"/>
      <c r="F74" s="669"/>
      <c r="G74" s="669"/>
      <c r="H74" s="669"/>
      <c r="I74" s="204"/>
      <c r="J74" s="157"/>
      <c r="K74" s="158"/>
      <c r="L74" s="224">
        <f t="shared" si="7"/>
        <v>0</v>
      </c>
      <c r="M74" s="228"/>
    </row>
    <row r="75" spans="2:13" s="150" customFormat="1" ht="13.7" customHeight="1" thickBot="1" x14ac:dyDescent="0.75">
      <c r="B75" s="240" t="s">
        <v>525</v>
      </c>
      <c r="C75" s="680" t="s">
        <v>526</v>
      </c>
      <c r="D75" s="668" t="s">
        <v>547</v>
      </c>
      <c r="E75" s="669"/>
      <c r="F75" s="669"/>
      <c r="G75" s="669"/>
      <c r="H75" s="669"/>
      <c r="I75" s="204"/>
      <c r="J75" s="157"/>
      <c r="K75" s="158"/>
      <c r="L75" s="224">
        <f t="shared" si="7"/>
        <v>0</v>
      </c>
      <c r="M75" s="229"/>
    </row>
    <row r="76" spans="2:13" s="150" customFormat="1" ht="13.7" customHeight="1" thickBot="1" x14ac:dyDescent="0.75">
      <c r="B76" s="240" t="s">
        <v>1207</v>
      </c>
      <c r="C76" s="680" t="s">
        <v>1208</v>
      </c>
      <c r="D76" s="668" t="s">
        <v>547</v>
      </c>
      <c r="E76" s="669"/>
      <c r="F76" s="669"/>
      <c r="G76" s="669"/>
      <c r="H76" s="669"/>
      <c r="I76" s="204"/>
      <c r="J76" s="157"/>
      <c r="K76" s="158"/>
      <c r="L76" s="224">
        <f t="shared" ref="L76" si="8">MAX(0,(((K76-J76)*G76)+J76)*IF(F76&lt;&gt;0,F76,E76))</f>
        <v>0</v>
      </c>
      <c r="M76" s="229"/>
    </row>
    <row r="77" spans="2:13" s="150" customFormat="1" ht="13.7" customHeight="1" x14ac:dyDescent="0.6">
      <c r="B77" s="238" t="s">
        <v>53</v>
      </c>
      <c r="C77" s="676" t="s">
        <v>18</v>
      </c>
      <c r="D77" s="663"/>
      <c r="E77" s="663"/>
      <c r="F77" s="663"/>
      <c r="G77" s="663"/>
      <c r="H77" s="663"/>
      <c r="I77" s="204"/>
      <c r="J77" s="213"/>
      <c r="K77" s="213"/>
      <c r="L77" s="226">
        <f>SUM(L78:L79)</f>
        <v>0</v>
      </c>
      <c r="M77" s="233"/>
    </row>
    <row r="78" spans="2:13" s="150" customFormat="1" ht="13.7" customHeight="1" x14ac:dyDescent="0.6">
      <c r="B78" s="240" t="s">
        <v>444</v>
      </c>
      <c r="C78" s="680" t="s">
        <v>463</v>
      </c>
      <c r="D78" s="668" t="s">
        <v>547</v>
      </c>
      <c r="E78" s="670"/>
      <c r="F78" s="670"/>
      <c r="G78" s="655" t="s">
        <v>548</v>
      </c>
      <c r="H78" s="655"/>
      <c r="I78" s="204"/>
      <c r="J78" s="495"/>
      <c r="K78" s="156"/>
      <c r="L78" s="224">
        <f t="shared" ref="L78:L79" si="9">K78*G78*IF(F78&lt;&gt;0,F78,E78)</f>
        <v>0</v>
      </c>
      <c r="M78" s="228"/>
    </row>
    <row r="79" spans="2:13" s="150" customFormat="1" ht="13.7" customHeight="1" thickBot="1" x14ac:dyDescent="0.75">
      <c r="B79" s="241" t="s">
        <v>445</v>
      </c>
      <c r="C79" s="681" t="s">
        <v>464</v>
      </c>
      <c r="D79" s="671" t="s">
        <v>547</v>
      </c>
      <c r="E79" s="672"/>
      <c r="F79" s="672"/>
      <c r="G79" s="656" t="s">
        <v>548</v>
      </c>
      <c r="H79" s="656"/>
      <c r="I79" s="204"/>
      <c r="J79" s="206"/>
      <c r="K79" s="214"/>
      <c r="L79" s="225">
        <f t="shared" si="9"/>
        <v>0</v>
      </c>
      <c r="M79" s="229"/>
    </row>
    <row r="80" spans="2:13" s="150" customFormat="1" ht="19.5" customHeight="1" x14ac:dyDescent="0.6">
      <c r="B80" s="238" t="s">
        <v>54</v>
      </c>
      <c r="C80" s="676" t="s">
        <v>19</v>
      </c>
      <c r="D80" s="663"/>
      <c r="E80" s="663"/>
      <c r="F80" s="663"/>
      <c r="G80" s="663"/>
      <c r="H80" s="663"/>
      <c r="I80" s="204"/>
      <c r="J80" s="213"/>
      <c r="K80" s="213"/>
      <c r="L80" s="227">
        <f>SUM(L81:L83)</f>
        <v>0</v>
      </c>
      <c r="M80" s="233"/>
    </row>
    <row r="81" spans="2:13" s="150" customFormat="1" ht="15.75" customHeight="1" x14ac:dyDescent="0.6">
      <c r="B81" s="239" t="s">
        <v>36</v>
      </c>
      <c r="C81" s="682" t="s">
        <v>20</v>
      </c>
      <c r="D81" s="661"/>
      <c r="E81" s="655"/>
      <c r="F81" s="655"/>
      <c r="G81" s="655" t="s">
        <v>548</v>
      </c>
      <c r="H81" s="655"/>
      <c r="I81" s="204"/>
      <c r="J81" s="495"/>
      <c r="K81" s="154"/>
      <c r="L81" s="224">
        <f t="shared" ref="L81:L83" si="10">K81*G81*IF(F81&lt;&gt;0,F81,E81)</f>
        <v>0</v>
      </c>
      <c r="M81" s="228"/>
    </row>
    <row r="82" spans="2:13" s="150" customFormat="1" ht="13.7" customHeight="1" x14ac:dyDescent="0.6">
      <c r="B82" s="239" t="s">
        <v>37</v>
      </c>
      <c r="C82" s="682" t="s">
        <v>22</v>
      </c>
      <c r="D82" s="661"/>
      <c r="E82" s="655"/>
      <c r="F82" s="655"/>
      <c r="G82" s="655" t="s">
        <v>548</v>
      </c>
      <c r="H82" s="655"/>
      <c r="I82" s="204"/>
      <c r="J82" s="495"/>
      <c r="K82" s="154"/>
      <c r="L82" s="224">
        <f t="shared" si="10"/>
        <v>0</v>
      </c>
      <c r="M82" s="228"/>
    </row>
    <row r="83" spans="2:13" s="150" customFormat="1" ht="14.25" customHeight="1" thickBot="1" x14ac:dyDescent="0.75">
      <c r="B83" s="241" t="s">
        <v>56</v>
      </c>
      <c r="C83" s="683" t="s">
        <v>21</v>
      </c>
      <c r="D83" s="664"/>
      <c r="E83" s="656"/>
      <c r="F83" s="656"/>
      <c r="G83" s="656" t="s">
        <v>548</v>
      </c>
      <c r="H83" s="656"/>
      <c r="I83" s="204"/>
      <c r="J83" s="206"/>
      <c r="K83" s="210"/>
      <c r="L83" s="225">
        <f t="shared" si="10"/>
        <v>0</v>
      </c>
      <c r="M83" s="229"/>
    </row>
    <row r="84" spans="2:13" s="150" customFormat="1" ht="14.25" customHeight="1" thickBot="1" x14ac:dyDescent="0.75">
      <c r="B84" s="238" t="s">
        <v>1485</v>
      </c>
      <c r="C84" s="676" t="s">
        <v>1488</v>
      </c>
      <c r="D84" s="663"/>
      <c r="E84" s="663"/>
      <c r="F84" s="663"/>
      <c r="G84" s="663"/>
      <c r="H84" s="663"/>
      <c r="I84" s="663"/>
      <c r="J84" s="213"/>
      <c r="K84" s="213"/>
      <c r="L84" s="227" t="str">
        <f>RWACIRB!L4</f>
        <v>Máximo(730.10;72,5%*730.20)</v>
      </c>
      <c r="M84" s="701"/>
    </row>
    <row r="85" spans="2:13" s="150" customFormat="1" ht="29.75" thickBot="1" x14ac:dyDescent="0.75">
      <c r="B85" s="242" t="s">
        <v>55</v>
      </c>
      <c r="C85" s="234" t="s">
        <v>465</v>
      </c>
      <c r="D85" s="673"/>
      <c r="E85" s="673"/>
      <c r="F85" s="673"/>
      <c r="G85" s="673"/>
      <c r="H85" s="673"/>
      <c r="I85" s="215"/>
      <c r="J85" s="215"/>
      <c r="K85" s="215"/>
      <c r="L85" s="235" t="e">
        <f>SUM(L6,L10,L20,L38,L42,L45,L50,L53,L58,L62,L65,L68,L72,L77,L80,L84)</f>
        <v>#REF!</v>
      </c>
      <c r="M85" s="236"/>
    </row>
    <row r="86" spans="2:13" ht="15.5" x14ac:dyDescent="0.7">
      <c r="B86" s="848" t="s">
        <v>540</v>
      </c>
      <c r="C86" s="848"/>
      <c r="D86" s="848"/>
      <c r="E86" s="848"/>
      <c r="F86" s="160"/>
      <c r="G86" s="160"/>
      <c r="H86" s="160"/>
      <c r="I86" s="160"/>
      <c r="J86" s="160"/>
      <c r="K86" s="161"/>
      <c r="L86" s="161"/>
    </row>
    <row r="87" spans="2:13" x14ac:dyDescent="0.7">
      <c r="B87" s="852" t="s">
        <v>538</v>
      </c>
      <c r="C87" s="852"/>
      <c r="D87" s="852"/>
      <c r="E87" s="852"/>
      <c r="F87" s="852"/>
      <c r="G87" s="852"/>
      <c r="H87" s="852"/>
      <c r="I87" s="852"/>
      <c r="J87" s="852"/>
      <c r="K87" s="852"/>
      <c r="L87" s="852"/>
    </row>
    <row r="88" spans="2:13" x14ac:dyDescent="0.7">
      <c r="B88" s="162"/>
      <c r="C88" s="150"/>
      <c r="D88" s="160"/>
      <c r="E88" s="160"/>
      <c r="F88" s="160"/>
      <c r="G88" s="160"/>
      <c r="H88" s="160"/>
      <c r="I88" s="160"/>
      <c r="J88" s="160"/>
      <c r="K88" s="161"/>
      <c r="L88" s="161"/>
    </row>
    <row r="89" spans="2:13" x14ac:dyDescent="0.7">
      <c r="C89" s="150"/>
      <c r="D89" s="160"/>
      <c r="E89" s="160"/>
      <c r="F89" s="160"/>
      <c r="G89" s="160"/>
      <c r="H89" s="160"/>
      <c r="I89" s="160"/>
      <c r="J89" s="160"/>
      <c r="K89" s="161"/>
      <c r="L89" s="161"/>
    </row>
    <row r="90" spans="2:13" x14ac:dyDescent="0.7">
      <c r="C90" s="150"/>
      <c r="D90" s="160"/>
      <c r="E90" s="160"/>
      <c r="F90" s="160"/>
      <c r="G90" s="160"/>
      <c r="H90" s="160"/>
      <c r="I90" s="160"/>
      <c r="J90" s="160"/>
      <c r="K90" s="161"/>
      <c r="L90" s="161"/>
    </row>
    <row r="91" spans="2:13" x14ac:dyDescent="0.7">
      <c r="C91" s="150"/>
      <c r="D91" s="160"/>
      <c r="E91" s="160"/>
      <c r="F91" s="160"/>
      <c r="G91" s="160"/>
      <c r="H91" s="160"/>
      <c r="I91" s="160"/>
      <c r="J91" s="160"/>
      <c r="K91" s="161"/>
      <c r="L91" s="161"/>
    </row>
    <row r="92" spans="2:13" x14ac:dyDescent="0.7">
      <c r="C92" s="150"/>
      <c r="D92" s="160"/>
      <c r="E92" s="160"/>
      <c r="F92" s="160"/>
      <c r="G92" s="160"/>
      <c r="H92" s="160"/>
      <c r="I92" s="160"/>
      <c r="J92" s="160"/>
      <c r="K92" s="161"/>
      <c r="L92" s="161"/>
    </row>
    <row r="93" spans="2:13" x14ac:dyDescent="0.7">
      <c r="C93" s="150"/>
      <c r="D93" s="160"/>
      <c r="E93" s="160"/>
      <c r="F93" s="160"/>
      <c r="G93" s="160"/>
      <c r="H93" s="160"/>
      <c r="I93" s="160"/>
      <c r="J93" s="160"/>
      <c r="K93" s="161"/>
      <c r="L93" s="161"/>
    </row>
    <row r="94" spans="2:13" x14ac:dyDescent="0.7">
      <c r="C94" s="150"/>
      <c r="D94" s="160"/>
      <c r="E94" s="160"/>
      <c r="F94" s="160"/>
      <c r="G94" s="160"/>
      <c r="H94" s="160"/>
      <c r="I94" s="160"/>
      <c r="J94" s="160"/>
      <c r="K94" s="161"/>
      <c r="L94" s="161"/>
    </row>
    <row r="95" spans="2:13" x14ac:dyDescent="0.7">
      <c r="C95" s="150"/>
      <c r="D95" s="160"/>
      <c r="E95" s="160"/>
      <c r="F95" s="160"/>
      <c r="G95" s="160"/>
      <c r="H95" s="160"/>
      <c r="I95" s="160"/>
      <c r="J95" s="160"/>
      <c r="K95" s="161"/>
      <c r="L95" s="161"/>
    </row>
    <row r="96" spans="2:13" x14ac:dyDescent="0.7">
      <c r="C96" s="150"/>
      <c r="D96" s="160"/>
      <c r="E96" s="160"/>
      <c r="F96" s="160"/>
      <c r="G96" s="160"/>
      <c r="H96" s="160"/>
      <c r="I96" s="160"/>
      <c r="J96" s="160"/>
      <c r="K96" s="161"/>
      <c r="L96" s="161"/>
    </row>
    <row r="97" spans="3:12" x14ac:dyDescent="0.7">
      <c r="C97" s="150"/>
      <c r="D97" s="160"/>
      <c r="E97" s="160"/>
      <c r="F97" s="160"/>
      <c r="G97" s="160"/>
      <c r="H97" s="160"/>
      <c r="I97" s="160"/>
      <c r="J97" s="160"/>
      <c r="K97" s="161"/>
      <c r="L97" s="161"/>
    </row>
    <row r="98" spans="3:12" x14ac:dyDescent="0.7">
      <c r="C98" s="150"/>
      <c r="D98" s="160"/>
      <c r="E98" s="160"/>
      <c r="F98" s="160"/>
      <c r="G98" s="160"/>
      <c r="H98" s="160"/>
      <c r="I98" s="160"/>
      <c r="J98" s="160"/>
      <c r="K98" s="161"/>
      <c r="L98" s="161"/>
    </row>
    <row r="99" spans="3:12" x14ac:dyDescent="0.7">
      <c r="C99" s="150"/>
      <c r="D99" s="160"/>
      <c r="E99" s="160"/>
      <c r="F99" s="160"/>
      <c r="G99" s="160"/>
      <c r="H99" s="160"/>
      <c r="I99" s="160"/>
      <c r="J99" s="160"/>
      <c r="K99" s="161"/>
      <c r="L99" s="161"/>
    </row>
    <row r="100" spans="3:12" x14ac:dyDescent="0.7">
      <c r="C100" s="150"/>
      <c r="D100" s="160"/>
      <c r="E100" s="160"/>
      <c r="F100" s="160"/>
      <c r="G100" s="160"/>
      <c r="H100" s="160"/>
      <c r="I100" s="160"/>
      <c r="J100" s="160"/>
      <c r="K100" s="161"/>
      <c r="L100" s="161"/>
    </row>
    <row r="101" spans="3:12" x14ac:dyDescent="0.7">
      <c r="C101" s="150"/>
      <c r="D101" s="160"/>
      <c r="E101" s="160"/>
      <c r="F101" s="160"/>
      <c r="G101" s="160"/>
      <c r="H101" s="160"/>
      <c r="I101" s="160"/>
      <c r="J101" s="160"/>
      <c r="K101" s="161"/>
      <c r="L101" s="161"/>
    </row>
    <row r="102" spans="3:12" x14ac:dyDescent="0.7">
      <c r="C102" s="150"/>
      <c r="D102" s="160"/>
      <c r="E102" s="160"/>
      <c r="F102" s="160"/>
      <c r="G102" s="160"/>
      <c r="H102" s="160"/>
      <c r="I102" s="160"/>
      <c r="J102" s="160"/>
      <c r="K102" s="161"/>
      <c r="L102" s="161"/>
    </row>
    <row r="103" spans="3:12" x14ac:dyDescent="0.7">
      <c r="C103" s="150"/>
      <c r="D103" s="160"/>
      <c r="E103" s="160"/>
      <c r="F103" s="160"/>
      <c r="G103" s="160"/>
      <c r="H103" s="160"/>
      <c r="I103" s="160"/>
      <c r="J103" s="160"/>
      <c r="K103" s="161"/>
      <c r="L103" s="161"/>
    </row>
    <row r="104" spans="3:12" x14ac:dyDescent="0.7">
      <c r="C104" s="150"/>
      <c r="D104" s="160"/>
      <c r="E104" s="160"/>
      <c r="F104" s="160"/>
      <c r="G104" s="160"/>
      <c r="H104" s="160"/>
      <c r="I104" s="160"/>
      <c r="J104" s="160"/>
      <c r="K104" s="161"/>
      <c r="L104" s="161"/>
    </row>
    <row r="105" spans="3:12" x14ac:dyDescent="0.7">
      <c r="C105" s="150"/>
      <c r="D105" s="160"/>
      <c r="E105" s="160"/>
      <c r="F105" s="160"/>
      <c r="G105" s="160"/>
      <c r="H105" s="160"/>
      <c r="I105" s="160"/>
      <c r="J105" s="160"/>
      <c r="K105" s="161"/>
      <c r="L105" s="161"/>
    </row>
    <row r="106" spans="3:12" x14ac:dyDescent="0.7">
      <c r="C106" s="150"/>
      <c r="D106" s="160"/>
      <c r="E106" s="160"/>
      <c r="F106" s="160"/>
      <c r="G106" s="160"/>
      <c r="H106" s="160"/>
      <c r="I106" s="160"/>
      <c r="J106" s="160"/>
      <c r="K106" s="161"/>
      <c r="L106" s="161"/>
    </row>
    <row r="107" spans="3:12" x14ac:dyDescent="0.7">
      <c r="C107" s="150"/>
      <c r="D107" s="160"/>
      <c r="E107" s="160"/>
      <c r="F107" s="160"/>
      <c r="G107" s="160"/>
      <c r="H107" s="160"/>
      <c r="I107" s="160"/>
      <c r="J107" s="160"/>
      <c r="K107" s="161"/>
      <c r="L107" s="161"/>
    </row>
    <row r="108" spans="3:12" x14ac:dyDescent="0.7">
      <c r="C108" s="150"/>
      <c r="D108" s="160"/>
      <c r="E108" s="160"/>
      <c r="F108" s="160"/>
      <c r="G108" s="160"/>
      <c r="H108" s="160"/>
      <c r="I108" s="160"/>
      <c r="J108" s="160"/>
      <c r="K108" s="161"/>
      <c r="L108" s="161"/>
    </row>
    <row r="109" spans="3:12" x14ac:dyDescent="0.7">
      <c r="C109" s="150"/>
      <c r="D109" s="160"/>
      <c r="E109" s="160"/>
      <c r="F109" s="160"/>
      <c r="G109" s="160"/>
      <c r="H109" s="160"/>
      <c r="I109" s="160"/>
      <c r="J109" s="160"/>
      <c r="K109" s="161"/>
      <c r="L109" s="161"/>
    </row>
    <row r="110" spans="3:12" x14ac:dyDescent="0.7">
      <c r="C110" s="150"/>
      <c r="D110" s="160"/>
      <c r="E110" s="160"/>
      <c r="F110" s="160"/>
      <c r="G110" s="160"/>
      <c r="H110" s="160"/>
      <c r="I110" s="160"/>
      <c r="J110" s="160"/>
      <c r="K110" s="161"/>
      <c r="L110" s="161"/>
    </row>
    <row r="111" spans="3:12" x14ac:dyDescent="0.7">
      <c r="C111" s="150"/>
      <c r="D111" s="160"/>
      <c r="E111" s="160"/>
      <c r="F111" s="160"/>
      <c r="G111" s="160"/>
      <c r="H111" s="160"/>
      <c r="I111" s="160"/>
      <c r="J111" s="160"/>
      <c r="K111" s="161"/>
      <c r="L111" s="161"/>
    </row>
    <row r="112" spans="3:12" x14ac:dyDescent="0.7">
      <c r="C112" s="150"/>
      <c r="D112" s="160"/>
      <c r="E112" s="160"/>
      <c r="F112" s="160"/>
      <c r="G112" s="160"/>
      <c r="H112" s="160"/>
      <c r="I112" s="160"/>
      <c r="J112" s="160"/>
      <c r="K112" s="161"/>
      <c r="L112" s="161"/>
    </row>
    <row r="113" spans="3:12" x14ac:dyDescent="0.7">
      <c r="C113" s="150"/>
      <c r="D113" s="160"/>
      <c r="E113" s="160"/>
      <c r="F113" s="160"/>
      <c r="G113" s="160"/>
      <c r="H113" s="160"/>
      <c r="I113" s="160"/>
      <c r="J113" s="160"/>
      <c r="K113" s="161"/>
      <c r="L113" s="161"/>
    </row>
    <row r="114" spans="3:12" x14ac:dyDescent="0.7">
      <c r="C114" s="150"/>
      <c r="D114" s="160"/>
      <c r="E114" s="160"/>
      <c r="F114" s="160"/>
      <c r="G114" s="160"/>
      <c r="H114" s="160"/>
      <c r="I114" s="160"/>
      <c r="J114" s="160"/>
      <c r="K114" s="161"/>
      <c r="L114" s="161"/>
    </row>
    <row r="115" spans="3:12" x14ac:dyDescent="0.7">
      <c r="C115" s="150"/>
      <c r="D115" s="160"/>
      <c r="E115" s="160"/>
      <c r="F115" s="160"/>
      <c r="G115" s="160"/>
      <c r="H115" s="160"/>
      <c r="I115" s="160"/>
      <c r="J115" s="160"/>
      <c r="K115" s="161"/>
      <c r="L115" s="161"/>
    </row>
    <row r="116" spans="3:12" x14ac:dyDescent="0.7">
      <c r="C116" s="150"/>
      <c r="D116" s="160"/>
      <c r="E116" s="160"/>
      <c r="F116" s="160"/>
      <c r="G116" s="160"/>
      <c r="H116" s="160"/>
      <c r="I116" s="160"/>
      <c r="J116" s="160"/>
      <c r="K116" s="161"/>
      <c r="L116" s="161"/>
    </row>
    <row r="117" spans="3:12" x14ac:dyDescent="0.7">
      <c r="C117" s="150"/>
      <c r="D117" s="160"/>
      <c r="E117" s="160"/>
      <c r="F117" s="160"/>
      <c r="G117" s="160"/>
      <c r="H117" s="160"/>
      <c r="I117" s="160"/>
      <c r="J117" s="160"/>
      <c r="K117" s="161"/>
      <c r="L117" s="161"/>
    </row>
    <row r="118" spans="3:12" x14ac:dyDescent="0.7">
      <c r="C118" s="150"/>
      <c r="D118" s="160"/>
      <c r="E118" s="160"/>
      <c r="F118" s="160"/>
      <c r="G118" s="160"/>
      <c r="H118" s="160"/>
      <c r="I118" s="160"/>
      <c r="J118" s="160"/>
      <c r="K118" s="161"/>
      <c r="L118" s="161"/>
    </row>
    <row r="119" spans="3:12" x14ac:dyDescent="0.7">
      <c r="C119" s="150"/>
      <c r="D119" s="160"/>
      <c r="E119" s="160"/>
      <c r="F119" s="160"/>
      <c r="G119" s="160"/>
      <c r="H119" s="160"/>
      <c r="I119" s="160"/>
      <c r="J119" s="160"/>
      <c r="K119" s="161"/>
      <c r="L119" s="161"/>
    </row>
    <row r="120" spans="3:12" x14ac:dyDescent="0.7">
      <c r="C120" s="150"/>
      <c r="D120" s="160"/>
      <c r="E120" s="160"/>
      <c r="F120" s="160"/>
      <c r="G120" s="160"/>
      <c r="H120" s="160"/>
      <c r="I120" s="160"/>
      <c r="J120" s="160"/>
      <c r="K120" s="161"/>
      <c r="L120" s="161"/>
    </row>
    <row r="121" spans="3:12" x14ac:dyDescent="0.7">
      <c r="C121" s="150"/>
      <c r="D121" s="160"/>
      <c r="E121" s="160"/>
      <c r="F121" s="160"/>
      <c r="G121" s="160"/>
      <c r="H121" s="160"/>
      <c r="I121" s="160"/>
      <c r="J121" s="160"/>
      <c r="K121" s="161"/>
      <c r="L121" s="161"/>
    </row>
    <row r="122" spans="3:12" x14ac:dyDescent="0.7">
      <c r="C122" s="150"/>
      <c r="D122" s="160"/>
      <c r="E122" s="160"/>
      <c r="F122" s="160"/>
      <c r="G122" s="160"/>
      <c r="H122" s="160"/>
      <c r="I122" s="160"/>
      <c r="J122" s="160"/>
      <c r="K122" s="161"/>
      <c r="L122" s="161"/>
    </row>
    <row r="123" spans="3:12" x14ac:dyDescent="0.7">
      <c r="C123" s="150"/>
      <c r="D123" s="160"/>
      <c r="E123" s="160"/>
      <c r="F123" s="160"/>
      <c r="G123" s="160"/>
      <c r="H123" s="160"/>
      <c r="I123" s="160"/>
      <c r="J123" s="160"/>
      <c r="K123" s="161"/>
      <c r="L123" s="161"/>
    </row>
    <row r="124" spans="3:12" x14ac:dyDescent="0.7">
      <c r="C124" s="150"/>
      <c r="D124" s="163"/>
      <c r="E124" s="163"/>
      <c r="F124" s="163"/>
      <c r="G124" s="163"/>
      <c r="H124" s="163"/>
      <c r="I124" s="163"/>
      <c r="J124" s="163"/>
    </row>
    <row r="125" spans="3:12" x14ac:dyDescent="0.7">
      <c r="C125" s="150"/>
      <c r="D125" s="163"/>
      <c r="E125" s="163"/>
      <c r="F125" s="163"/>
      <c r="G125" s="163"/>
      <c r="H125" s="163"/>
      <c r="I125" s="163"/>
      <c r="J125" s="163"/>
    </row>
    <row r="126" spans="3:12" x14ac:dyDescent="0.7">
      <c r="C126" s="150"/>
    </row>
    <row r="127" spans="3:12" x14ac:dyDescent="0.7">
      <c r="C127" s="150"/>
    </row>
    <row r="128" spans="3:12" x14ac:dyDescent="0.7">
      <c r="C128" s="150"/>
    </row>
    <row r="129" spans="3:3" x14ac:dyDescent="0.7">
      <c r="C129" s="150"/>
    </row>
    <row r="130" spans="3:3" x14ac:dyDescent="0.7">
      <c r="C130" s="150"/>
    </row>
    <row r="131" spans="3:3" x14ac:dyDescent="0.7">
      <c r="C131" s="150"/>
    </row>
    <row r="132" spans="3:3" x14ac:dyDescent="0.7">
      <c r="C132" s="150"/>
    </row>
    <row r="133" spans="3:3" x14ac:dyDescent="0.7">
      <c r="C133" s="150"/>
    </row>
    <row r="134" spans="3:3" x14ac:dyDescent="0.7">
      <c r="C134" s="150"/>
    </row>
    <row r="135" spans="3:3" x14ac:dyDescent="0.7">
      <c r="C135" s="150"/>
    </row>
    <row r="136" spans="3:3" x14ac:dyDescent="0.7">
      <c r="C136" s="150"/>
    </row>
    <row r="137" spans="3:3" x14ac:dyDescent="0.7">
      <c r="C137" s="150"/>
    </row>
    <row r="138" spans="3:3" x14ac:dyDescent="0.7">
      <c r="C138" s="150"/>
    </row>
    <row r="139" spans="3:3" x14ac:dyDescent="0.7">
      <c r="C139" s="150"/>
    </row>
    <row r="140" spans="3:3" x14ac:dyDescent="0.7">
      <c r="C140" s="150"/>
    </row>
    <row r="141" spans="3:3" x14ac:dyDescent="0.7">
      <c r="C141" s="150"/>
    </row>
    <row r="142" spans="3:3" x14ac:dyDescent="0.7">
      <c r="C142" s="150"/>
    </row>
    <row r="143" spans="3:3" x14ac:dyDescent="0.7">
      <c r="C143" s="150"/>
    </row>
    <row r="144" spans="3:3" x14ac:dyDescent="0.7">
      <c r="C144" s="150"/>
    </row>
    <row r="145" spans="3:3" x14ac:dyDescent="0.7">
      <c r="C145" s="150"/>
    </row>
    <row r="146" spans="3:3" x14ac:dyDescent="0.7">
      <c r="C146" s="150"/>
    </row>
    <row r="147" spans="3:3" x14ac:dyDescent="0.7">
      <c r="C147" s="150"/>
    </row>
    <row r="148" spans="3:3" x14ac:dyDescent="0.7">
      <c r="C148" s="150"/>
    </row>
    <row r="149" spans="3:3" x14ac:dyDescent="0.7">
      <c r="C149" s="150"/>
    </row>
    <row r="150" spans="3:3" x14ac:dyDescent="0.7">
      <c r="C150" s="150"/>
    </row>
    <row r="151" spans="3:3" x14ac:dyDescent="0.7">
      <c r="C151" s="150"/>
    </row>
    <row r="152" spans="3:3" x14ac:dyDescent="0.7">
      <c r="C152" s="150"/>
    </row>
    <row r="153" spans="3:3" x14ac:dyDescent="0.7">
      <c r="C153" s="150"/>
    </row>
    <row r="154" spans="3:3" x14ac:dyDescent="0.7">
      <c r="C154" s="150"/>
    </row>
    <row r="155" spans="3:3" x14ac:dyDescent="0.7">
      <c r="C155" s="150"/>
    </row>
    <row r="156" spans="3:3" x14ac:dyDescent="0.7">
      <c r="C156" s="150"/>
    </row>
    <row r="157" spans="3:3" x14ac:dyDescent="0.7">
      <c r="C157" s="150"/>
    </row>
    <row r="158" spans="3:3" x14ac:dyDescent="0.7">
      <c r="C158" s="150"/>
    </row>
    <row r="159" spans="3:3" x14ac:dyDescent="0.7">
      <c r="C159" s="150"/>
    </row>
    <row r="160" spans="3:3" x14ac:dyDescent="0.7">
      <c r="C160" s="150"/>
    </row>
    <row r="161" spans="3:3" x14ac:dyDescent="0.7">
      <c r="C161" s="150"/>
    </row>
    <row r="162" spans="3:3" x14ac:dyDescent="0.7">
      <c r="C162" s="150"/>
    </row>
    <row r="163" spans="3:3" x14ac:dyDescent="0.7">
      <c r="C163" s="150"/>
    </row>
    <row r="164" spans="3:3" x14ac:dyDescent="0.7">
      <c r="C164" s="150"/>
    </row>
    <row r="165" spans="3:3" x14ac:dyDescent="0.7">
      <c r="C165" s="150"/>
    </row>
    <row r="166" spans="3:3" x14ac:dyDescent="0.7">
      <c r="C166" s="150"/>
    </row>
    <row r="167" spans="3:3" x14ac:dyDescent="0.7">
      <c r="C167" s="150"/>
    </row>
    <row r="168" spans="3:3" x14ac:dyDescent="0.7">
      <c r="C168" s="150"/>
    </row>
    <row r="169" spans="3:3" x14ac:dyDescent="0.7">
      <c r="C169" s="150"/>
    </row>
    <row r="170" spans="3:3" x14ac:dyDescent="0.7">
      <c r="C170" s="150"/>
    </row>
    <row r="171" spans="3:3" x14ac:dyDescent="0.7">
      <c r="C171" s="150"/>
    </row>
  </sheetData>
  <mergeCells count="15">
    <mergeCell ref="B1:C1"/>
    <mergeCell ref="M3:M5"/>
    <mergeCell ref="B86:E86"/>
    <mergeCell ref="C3:C5"/>
    <mergeCell ref="B87:L87"/>
    <mergeCell ref="L3:L5"/>
    <mergeCell ref="B3:B5"/>
    <mergeCell ref="D3:D4"/>
    <mergeCell ref="E3:E4"/>
    <mergeCell ref="K3:K4"/>
    <mergeCell ref="F3:F4"/>
    <mergeCell ref="G3:G4"/>
    <mergeCell ref="H3:H4"/>
    <mergeCell ref="J3:J4"/>
    <mergeCell ref="I3:I4"/>
  </mergeCells>
  <phoneticPr fontId="0" type="noConversion"/>
  <pageMargins left="0.24" right="0.24" top="0.35" bottom="0.26" header="0.37" footer="0.37"/>
  <pageSetup paperSize="9" scale="65" fitToHeight="3" orientation="portrait" horizontalDpi="300" verticalDpi="300" r:id="rId1"/>
  <headerFooter alignWithMargins="0"/>
  <ignoredErrors>
    <ignoredError sqref="E16:F16 B16 E19:F19 B6:B10 F86:G86 B38 B77 B19:B22 B45 B53:B54 B68:B72 B42 B50 B58 B62 B65 E59:F59 E75 E7:F9 E21:F23 E46:F48 E54:F56 E78:E79 E81:E83 D77:D83 F77:G83 F65:G75 E65:E71 G38 D38 D42 G41:G42 D7:D23 G7:G23 G58:G59 D62:D75 D58:D59 B80:B85 D44:D56 G45:G56" numberStoredAsText="1"/>
    <ignoredError sqref="L6 L7:L19 K11:K19 K69:K71 K78:K79 K81:K83 K40 L21:L22 K21:K22 K44 K46:K49 K51:K52 K54:K55 K59 K63:K64 K66:K67 L23 K23 L41" unlockedFormula="1"/>
    <ignoredError sqref="L44 L77:L83 L65:L71 L45:L52 L59 L54:L56" formula="1" unlockedFormula="1"/>
    <ignoredError sqref="L62 L42"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87"/>
  <sheetViews>
    <sheetView showGridLines="0" workbookViewId="0"/>
  </sheetViews>
  <sheetFormatPr defaultRowHeight="13" x14ac:dyDescent="0.6"/>
  <cols>
    <col min="1" max="1" width="1.54296875" customWidth="1"/>
    <col min="3" max="3" width="62.1328125" customWidth="1"/>
    <col min="4" max="4" width="14.1328125" style="261" customWidth="1"/>
    <col min="5" max="5" width="13.1328125" customWidth="1"/>
    <col min="6" max="6" width="2.40625" customWidth="1"/>
    <col min="7" max="7" width="53.40625" customWidth="1"/>
  </cols>
  <sheetData>
    <row r="1" spans="1:16384" ht="21" x14ac:dyDescent="1">
      <c r="A1" s="237"/>
      <c r="B1" s="862" t="s">
        <v>528</v>
      </c>
      <c r="C1" s="862"/>
      <c r="D1" s="862"/>
      <c r="E1" s="812"/>
      <c r="F1" s="812"/>
      <c r="G1" s="812"/>
      <c r="H1" s="812"/>
      <c r="I1" s="812"/>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2"/>
      <c r="AM1" s="812"/>
      <c r="AN1" s="812"/>
      <c r="AO1" s="812"/>
      <c r="AP1" s="812"/>
      <c r="AQ1" s="812"/>
      <c r="AR1" s="812"/>
      <c r="AS1" s="812"/>
      <c r="AT1" s="812"/>
      <c r="AU1" s="812"/>
      <c r="AV1" s="812"/>
      <c r="AW1" s="812"/>
      <c r="AX1" s="812"/>
      <c r="AY1" s="812"/>
      <c r="AZ1" s="812"/>
      <c r="BA1" s="812"/>
      <c r="BB1" s="812"/>
      <c r="BC1" s="812"/>
      <c r="BD1" s="812"/>
      <c r="BE1" s="812"/>
      <c r="BF1" s="812"/>
      <c r="BG1" s="812"/>
      <c r="BH1" s="812"/>
      <c r="BI1" s="812"/>
      <c r="BJ1" s="812"/>
      <c r="BK1" s="812"/>
      <c r="BL1" s="812"/>
      <c r="BM1" s="812"/>
      <c r="BN1" s="812"/>
      <c r="BO1" s="812"/>
      <c r="BP1" s="812"/>
      <c r="BQ1" s="812"/>
      <c r="BR1" s="812"/>
      <c r="BS1" s="812"/>
      <c r="BT1" s="812"/>
      <c r="BU1" s="812"/>
      <c r="BV1" s="812"/>
      <c r="BW1" s="812"/>
      <c r="BX1" s="812"/>
      <c r="BY1" s="812"/>
      <c r="BZ1" s="812"/>
      <c r="CA1" s="812"/>
      <c r="CB1" s="812"/>
      <c r="CC1" s="812"/>
      <c r="CD1" s="812"/>
      <c r="CE1" s="812"/>
      <c r="CF1" s="812"/>
      <c r="CG1" s="812"/>
      <c r="CH1" s="812"/>
      <c r="CI1" s="812"/>
      <c r="CJ1" s="812"/>
      <c r="CK1" s="812"/>
      <c r="CL1" s="812"/>
      <c r="CM1" s="812"/>
      <c r="CN1" s="812"/>
      <c r="CO1" s="812"/>
      <c r="CP1" s="812"/>
      <c r="CQ1" s="812"/>
      <c r="CR1" s="812"/>
      <c r="CS1" s="812"/>
      <c r="CT1" s="812"/>
      <c r="CU1" s="812"/>
      <c r="CV1" s="812"/>
      <c r="CW1" s="812"/>
      <c r="CX1" s="812"/>
      <c r="CY1" s="812"/>
      <c r="CZ1" s="812"/>
      <c r="DA1" s="812"/>
      <c r="DB1" s="812"/>
      <c r="DC1" s="812"/>
      <c r="DD1" s="812"/>
      <c r="DE1" s="812"/>
      <c r="DF1" s="812"/>
      <c r="DG1" s="812"/>
      <c r="DH1" s="812"/>
      <c r="DI1" s="812"/>
      <c r="DJ1" s="812"/>
      <c r="DK1" s="812"/>
      <c r="DL1" s="812"/>
      <c r="DM1" s="812"/>
      <c r="DN1" s="812"/>
      <c r="DO1" s="812"/>
      <c r="DP1" s="812"/>
      <c r="DQ1" s="812"/>
      <c r="DR1" s="812"/>
      <c r="DS1" s="812"/>
      <c r="DT1" s="812"/>
      <c r="DU1" s="812"/>
      <c r="DV1" s="812"/>
      <c r="DW1" s="812"/>
      <c r="DX1" s="812"/>
      <c r="DY1" s="812"/>
      <c r="DZ1" s="812"/>
      <c r="EA1" s="812"/>
      <c r="EB1" s="812"/>
      <c r="EC1" s="812"/>
      <c r="ED1" s="812"/>
      <c r="EE1" s="812"/>
      <c r="EF1" s="812"/>
      <c r="EG1" s="812"/>
      <c r="EH1" s="812"/>
      <c r="EI1" s="812"/>
      <c r="EJ1" s="812"/>
      <c r="EK1" s="812"/>
      <c r="EL1" s="812"/>
      <c r="EM1" s="812"/>
      <c r="EN1" s="812"/>
      <c r="EO1" s="812"/>
      <c r="EP1" s="812"/>
      <c r="EQ1" s="812"/>
      <c r="ER1" s="812"/>
      <c r="ES1" s="812"/>
      <c r="ET1" s="812"/>
      <c r="EU1" s="812"/>
      <c r="EV1" s="812"/>
      <c r="EW1" s="812"/>
      <c r="EX1" s="812"/>
      <c r="EY1" s="812"/>
      <c r="EZ1" s="812"/>
      <c r="FA1" s="812"/>
      <c r="FB1" s="812"/>
      <c r="FC1" s="812"/>
      <c r="FD1" s="812"/>
      <c r="FE1" s="812"/>
      <c r="FF1" s="812"/>
      <c r="FG1" s="812"/>
      <c r="FH1" s="812"/>
      <c r="FI1" s="812"/>
      <c r="FJ1" s="812"/>
      <c r="FK1" s="812"/>
      <c r="FL1" s="812"/>
      <c r="FM1" s="812"/>
      <c r="FN1" s="812"/>
      <c r="FO1" s="812"/>
      <c r="FP1" s="812"/>
      <c r="FQ1" s="812"/>
      <c r="FR1" s="812"/>
      <c r="FS1" s="812"/>
      <c r="FT1" s="812"/>
      <c r="FU1" s="812"/>
      <c r="FV1" s="812"/>
      <c r="FW1" s="812"/>
      <c r="FX1" s="812"/>
      <c r="FY1" s="812"/>
      <c r="FZ1" s="812"/>
      <c r="GA1" s="812"/>
      <c r="GB1" s="812"/>
      <c r="GC1" s="812"/>
      <c r="GD1" s="812"/>
      <c r="GE1" s="812"/>
      <c r="GF1" s="812"/>
      <c r="GG1" s="812"/>
      <c r="GH1" s="812"/>
      <c r="GI1" s="812"/>
      <c r="GJ1" s="812"/>
      <c r="GK1" s="812"/>
      <c r="GL1" s="812"/>
      <c r="GM1" s="812"/>
      <c r="GN1" s="812"/>
      <c r="GO1" s="812"/>
      <c r="GP1" s="812"/>
      <c r="GQ1" s="812"/>
      <c r="GR1" s="812"/>
      <c r="GS1" s="812"/>
      <c r="GT1" s="812"/>
      <c r="GU1" s="812"/>
      <c r="GV1" s="812"/>
      <c r="GW1" s="812"/>
      <c r="GX1" s="812"/>
      <c r="GY1" s="812"/>
      <c r="GZ1" s="812"/>
      <c r="HA1" s="812"/>
      <c r="HB1" s="812"/>
      <c r="HC1" s="812"/>
      <c r="HD1" s="812"/>
      <c r="HE1" s="812"/>
      <c r="HF1" s="812"/>
      <c r="HG1" s="812"/>
      <c r="HH1" s="812"/>
      <c r="HI1" s="812"/>
      <c r="HJ1" s="812"/>
      <c r="HK1" s="812"/>
      <c r="HL1" s="812"/>
      <c r="HM1" s="812"/>
      <c r="HN1" s="812"/>
      <c r="HO1" s="812"/>
      <c r="HP1" s="812"/>
      <c r="HQ1" s="812"/>
      <c r="HR1" s="812"/>
      <c r="HS1" s="812"/>
      <c r="HT1" s="812"/>
      <c r="HU1" s="812"/>
      <c r="HV1" s="812"/>
      <c r="HW1" s="812"/>
      <c r="HX1" s="812"/>
      <c r="HY1" s="812"/>
      <c r="HZ1" s="812"/>
      <c r="IA1" s="812"/>
      <c r="IB1" s="812"/>
      <c r="IC1" s="812"/>
      <c r="ID1" s="812"/>
      <c r="IE1" s="812"/>
      <c r="IF1" s="812"/>
      <c r="IG1" s="812"/>
      <c r="IH1" s="812"/>
      <c r="II1" s="812"/>
      <c r="IJ1" s="812"/>
      <c r="IK1" s="812"/>
      <c r="IL1" s="812"/>
      <c r="IM1" s="812"/>
      <c r="IN1" s="812"/>
      <c r="IO1" s="812"/>
      <c r="IP1" s="812"/>
      <c r="IQ1" s="812"/>
      <c r="IR1" s="812"/>
      <c r="IS1" s="812"/>
      <c r="IT1" s="812"/>
      <c r="IU1" s="812"/>
      <c r="IV1" s="812"/>
      <c r="IW1" s="812"/>
      <c r="IX1" s="812"/>
      <c r="IY1" s="812"/>
      <c r="IZ1" s="812"/>
      <c r="JA1" s="812"/>
      <c r="JB1" s="812"/>
      <c r="JC1" s="812"/>
      <c r="JD1" s="812"/>
      <c r="JE1" s="812"/>
      <c r="JF1" s="812"/>
      <c r="JG1" s="812"/>
      <c r="JH1" s="812"/>
      <c r="JI1" s="812"/>
      <c r="JJ1" s="812"/>
      <c r="JK1" s="812"/>
      <c r="JL1" s="812"/>
      <c r="JM1" s="812"/>
      <c r="JN1" s="812"/>
      <c r="JO1" s="812"/>
      <c r="JP1" s="812"/>
      <c r="JQ1" s="812"/>
      <c r="JR1" s="812"/>
      <c r="JS1" s="812"/>
      <c r="JT1" s="812"/>
      <c r="JU1" s="812"/>
      <c r="JV1" s="812"/>
      <c r="JW1" s="812"/>
      <c r="JX1" s="812"/>
      <c r="JY1" s="812"/>
      <c r="JZ1" s="812"/>
      <c r="KA1" s="812"/>
      <c r="KB1" s="812"/>
      <c r="KC1" s="812"/>
      <c r="KD1" s="812"/>
      <c r="KE1" s="812"/>
      <c r="KF1" s="812"/>
      <c r="KG1" s="812"/>
      <c r="KH1" s="812"/>
      <c r="KI1" s="812"/>
      <c r="KJ1" s="812"/>
      <c r="KK1" s="812"/>
      <c r="KL1" s="812"/>
      <c r="KM1" s="812"/>
      <c r="KN1" s="812"/>
      <c r="KO1" s="812"/>
      <c r="KP1" s="812"/>
      <c r="KQ1" s="812"/>
      <c r="KR1" s="812"/>
      <c r="KS1" s="812"/>
      <c r="KT1" s="812"/>
      <c r="KU1" s="812"/>
      <c r="KV1" s="812"/>
      <c r="KW1" s="812"/>
      <c r="KX1" s="812"/>
      <c r="KY1" s="812"/>
      <c r="KZ1" s="812"/>
      <c r="LA1" s="812"/>
      <c r="LB1" s="812"/>
      <c r="LC1" s="812"/>
      <c r="LD1" s="812"/>
      <c r="LE1" s="812"/>
      <c r="LF1" s="812"/>
      <c r="LG1" s="812"/>
      <c r="LH1" s="812"/>
      <c r="LI1" s="812"/>
      <c r="LJ1" s="812"/>
      <c r="LK1" s="812"/>
      <c r="LL1" s="812"/>
      <c r="LM1" s="812"/>
      <c r="LN1" s="812"/>
      <c r="LO1" s="812"/>
      <c r="LP1" s="812"/>
      <c r="LQ1" s="812"/>
      <c r="LR1" s="812"/>
      <c r="LS1" s="812"/>
      <c r="LT1" s="812"/>
      <c r="LU1" s="812"/>
      <c r="LV1" s="812"/>
      <c r="LW1" s="812"/>
      <c r="LX1" s="812"/>
      <c r="LY1" s="812"/>
      <c r="LZ1" s="812"/>
      <c r="MA1" s="812"/>
      <c r="MB1" s="812"/>
      <c r="MC1" s="812"/>
      <c r="MD1" s="812"/>
      <c r="ME1" s="812"/>
      <c r="MF1" s="812"/>
      <c r="MG1" s="812"/>
      <c r="MH1" s="812"/>
      <c r="MI1" s="812"/>
      <c r="MJ1" s="812"/>
      <c r="MK1" s="812"/>
      <c r="ML1" s="812"/>
      <c r="MM1" s="812"/>
      <c r="MN1" s="812"/>
      <c r="MO1" s="812"/>
      <c r="MP1" s="812"/>
      <c r="MQ1" s="812"/>
      <c r="MR1" s="812"/>
      <c r="MS1" s="812"/>
      <c r="MT1" s="812"/>
      <c r="MU1" s="812"/>
      <c r="MV1" s="812"/>
      <c r="MW1" s="812"/>
      <c r="MX1" s="812"/>
      <c r="MY1" s="812"/>
      <c r="MZ1" s="812"/>
      <c r="NA1" s="812"/>
      <c r="NB1" s="812"/>
      <c r="NC1" s="812"/>
      <c r="ND1" s="812"/>
      <c r="NE1" s="812"/>
      <c r="NF1" s="812"/>
      <c r="NG1" s="812"/>
      <c r="NH1" s="812"/>
      <c r="NI1" s="812"/>
      <c r="NJ1" s="812"/>
      <c r="NK1" s="812"/>
      <c r="NL1" s="812"/>
      <c r="NM1" s="812"/>
      <c r="NN1" s="812"/>
      <c r="NO1" s="812"/>
      <c r="NP1" s="812"/>
      <c r="NQ1" s="812"/>
      <c r="NR1" s="812"/>
      <c r="NS1" s="812"/>
      <c r="NT1" s="812"/>
      <c r="NU1" s="812"/>
      <c r="NV1" s="812"/>
      <c r="NW1" s="812"/>
      <c r="NX1" s="812"/>
      <c r="NY1" s="812"/>
      <c r="NZ1" s="812"/>
      <c r="OA1" s="812"/>
      <c r="OB1" s="812"/>
      <c r="OC1" s="812"/>
      <c r="OD1" s="812"/>
      <c r="OE1" s="812"/>
      <c r="OF1" s="812"/>
      <c r="OG1" s="812"/>
      <c r="OH1" s="812"/>
      <c r="OI1" s="812"/>
      <c r="OJ1" s="812"/>
      <c r="OK1" s="812"/>
      <c r="OL1" s="812"/>
      <c r="OM1" s="812"/>
      <c r="ON1" s="812"/>
      <c r="OO1" s="812"/>
      <c r="OP1" s="812"/>
      <c r="OQ1" s="812"/>
      <c r="OR1" s="812"/>
      <c r="OS1" s="812"/>
      <c r="OT1" s="812"/>
      <c r="OU1" s="812"/>
      <c r="OV1" s="812"/>
      <c r="OW1" s="812"/>
      <c r="OX1" s="812"/>
      <c r="OY1" s="812"/>
      <c r="OZ1" s="812"/>
      <c r="PA1" s="812"/>
      <c r="PB1" s="812"/>
      <c r="PC1" s="812"/>
      <c r="PD1" s="812"/>
      <c r="PE1" s="812"/>
      <c r="PF1" s="812"/>
      <c r="PG1" s="812"/>
      <c r="PH1" s="812"/>
      <c r="PI1" s="812"/>
      <c r="PJ1" s="812"/>
      <c r="PK1" s="812"/>
      <c r="PL1" s="812"/>
      <c r="PM1" s="812"/>
      <c r="PN1" s="812"/>
      <c r="PO1" s="812"/>
      <c r="PP1" s="812"/>
      <c r="PQ1" s="812"/>
      <c r="PR1" s="812"/>
      <c r="PS1" s="812"/>
      <c r="PT1" s="812"/>
      <c r="PU1" s="812"/>
      <c r="PV1" s="812"/>
      <c r="PW1" s="812"/>
      <c r="PX1" s="812"/>
      <c r="PY1" s="812"/>
      <c r="PZ1" s="812"/>
      <c r="QA1" s="812"/>
      <c r="QB1" s="812"/>
      <c r="QC1" s="812"/>
      <c r="QD1" s="812"/>
      <c r="QE1" s="812"/>
      <c r="QF1" s="812"/>
      <c r="QG1" s="812"/>
      <c r="QH1" s="812"/>
      <c r="QI1" s="812"/>
      <c r="QJ1" s="812"/>
      <c r="QK1" s="812"/>
      <c r="QL1" s="812"/>
      <c r="QM1" s="812"/>
      <c r="QN1" s="812"/>
      <c r="QO1" s="812"/>
      <c r="QP1" s="812"/>
      <c r="QQ1" s="812"/>
      <c r="QR1" s="812"/>
      <c r="QS1" s="812"/>
      <c r="QT1" s="812"/>
      <c r="QU1" s="812"/>
      <c r="QV1" s="812"/>
      <c r="QW1" s="812"/>
      <c r="QX1" s="812"/>
      <c r="QY1" s="812"/>
      <c r="QZ1" s="812"/>
      <c r="RA1" s="812"/>
      <c r="RB1" s="812"/>
      <c r="RC1" s="812"/>
      <c r="RD1" s="812"/>
      <c r="RE1" s="812"/>
      <c r="RF1" s="812"/>
      <c r="RG1" s="812"/>
      <c r="RH1" s="812"/>
      <c r="RI1" s="812"/>
      <c r="RJ1" s="812"/>
      <c r="RK1" s="812"/>
      <c r="RL1" s="812"/>
      <c r="RM1" s="812"/>
      <c r="RN1" s="812"/>
      <c r="RO1" s="812"/>
      <c r="RP1" s="812"/>
      <c r="RQ1" s="812"/>
      <c r="RR1" s="812"/>
      <c r="RS1" s="812"/>
      <c r="RT1" s="812"/>
      <c r="RU1" s="812"/>
      <c r="RV1" s="812"/>
      <c r="RW1" s="812"/>
      <c r="RX1" s="812"/>
      <c r="RY1" s="812"/>
      <c r="RZ1" s="812"/>
      <c r="SA1" s="812"/>
      <c r="SB1" s="812"/>
      <c r="SC1" s="812"/>
      <c r="SD1" s="812"/>
      <c r="SE1" s="812"/>
      <c r="SF1" s="812"/>
      <c r="SG1" s="812"/>
      <c r="SH1" s="812"/>
      <c r="SI1" s="812"/>
      <c r="SJ1" s="812"/>
      <c r="SK1" s="812"/>
      <c r="SL1" s="812"/>
      <c r="SM1" s="812"/>
      <c r="SN1" s="812"/>
      <c r="SO1" s="812"/>
      <c r="SP1" s="812"/>
      <c r="SQ1" s="812"/>
      <c r="SR1" s="812"/>
      <c r="SS1" s="812"/>
      <c r="ST1" s="812"/>
      <c r="SU1" s="812"/>
      <c r="SV1" s="812"/>
      <c r="SW1" s="812"/>
      <c r="SX1" s="812"/>
      <c r="SY1" s="812"/>
      <c r="SZ1" s="812"/>
      <c r="TA1" s="812"/>
      <c r="TB1" s="812"/>
      <c r="TC1" s="812"/>
      <c r="TD1" s="812"/>
      <c r="TE1" s="812"/>
      <c r="TF1" s="812"/>
      <c r="TG1" s="812"/>
      <c r="TH1" s="812"/>
      <c r="TI1" s="812"/>
      <c r="TJ1" s="812"/>
      <c r="TK1" s="812"/>
      <c r="TL1" s="812"/>
      <c r="TM1" s="812"/>
      <c r="TN1" s="812"/>
      <c r="TO1" s="812"/>
      <c r="TP1" s="812"/>
      <c r="TQ1" s="812"/>
      <c r="TR1" s="812"/>
      <c r="TS1" s="812"/>
      <c r="TT1" s="812"/>
      <c r="TU1" s="812"/>
      <c r="TV1" s="812"/>
      <c r="TW1" s="812"/>
      <c r="TX1" s="812"/>
      <c r="TY1" s="812"/>
      <c r="TZ1" s="812"/>
      <c r="UA1" s="812"/>
      <c r="UB1" s="812"/>
      <c r="UC1" s="812"/>
      <c r="UD1" s="812"/>
      <c r="UE1" s="812"/>
      <c r="UF1" s="812"/>
      <c r="UG1" s="812"/>
      <c r="UH1" s="812"/>
      <c r="UI1" s="812"/>
      <c r="UJ1" s="812"/>
      <c r="UK1" s="812"/>
      <c r="UL1" s="812"/>
      <c r="UM1" s="812"/>
      <c r="UN1" s="812"/>
      <c r="UO1" s="812"/>
      <c r="UP1" s="812"/>
      <c r="UQ1" s="812"/>
      <c r="UR1" s="812"/>
      <c r="US1" s="812"/>
      <c r="UT1" s="812"/>
      <c r="UU1" s="812"/>
      <c r="UV1" s="812"/>
      <c r="UW1" s="812"/>
      <c r="UX1" s="812"/>
      <c r="UY1" s="812"/>
      <c r="UZ1" s="812"/>
      <c r="VA1" s="812"/>
      <c r="VB1" s="812"/>
      <c r="VC1" s="812"/>
      <c r="VD1" s="812"/>
      <c r="VE1" s="812"/>
      <c r="VF1" s="812"/>
      <c r="VG1" s="812"/>
      <c r="VH1" s="812"/>
      <c r="VI1" s="812"/>
      <c r="VJ1" s="812"/>
      <c r="VK1" s="812"/>
      <c r="VL1" s="812"/>
      <c r="VM1" s="812"/>
      <c r="VN1" s="812"/>
      <c r="VO1" s="812"/>
      <c r="VP1" s="812"/>
      <c r="VQ1" s="812"/>
      <c r="VR1" s="812"/>
      <c r="VS1" s="812"/>
      <c r="VT1" s="812"/>
      <c r="VU1" s="812"/>
      <c r="VV1" s="812"/>
      <c r="VW1" s="812"/>
      <c r="VX1" s="812"/>
      <c r="VY1" s="812"/>
      <c r="VZ1" s="812"/>
      <c r="WA1" s="812"/>
      <c r="WB1" s="812"/>
      <c r="WC1" s="812"/>
      <c r="WD1" s="812"/>
      <c r="WE1" s="812"/>
      <c r="WF1" s="812"/>
      <c r="WG1" s="812"/>
      <c r="WH1" s="812"/>
      <c r="WI1" s="812"/>
      <c r="WJ1" s="812"/>
      <c r="WK1" s="812"/>
      <c r="WL1" s="812"/>
      <c r="WM1" s="812"/>
      <c r="WN1" s="812"/>
      <c r="WO1" s="812"/>
      <c r="WP1" s="812"/>
      <c r="WQ1" s="812"/>
      <c r="WR1" s="812"/>
      <c r="WS1" s="812"/>
      <c r="WT1" s="812"/>
      <c r="WU1" s="812"/>
      <c r="WV1" s="812"/>
      <c r="WW1" s="812"/>
      <c r="WX1" s="812"/>
      <c r="WY1" s="812"/>
      <c r="WZ1" s="812"/>
      <c r="XA1" s="812"/>
      <c r="XB1" s="812"/>
      <c r="XC1" s="812"/>
      <c r="XD1" s="812"/>
      <c r="XE1" s="812"/>
      <c r="XF1" s="812"/>
      <c r="XG1" s="812"/>
      <c r="XH1" s="812"/>
      <c r="XI1" s="812"/>
      <c r="XJ1" s="812"/>
      <c r="XK1" s="812"/>
      <c r="XL1" s="812"/>
      <c r="XM1" s="812"/>
      <c r="XN1" s="812"/>
      <c r="XO1" s="812"/>
      <c r="XP1" s="812"/>
      <c r="XQ1" s="812"/>
      <c r="XR1" s="812"/>
      <c r="XS1" s="812"/>
      <c r="XT1" s="812"/>
      <c r="XU1" s="812"/>
      <c r="XV1" s="812"/>
      <c r="XW1" s="812"/>
      <c r="XX1" s="812"/>
      <c r="XY1" s="812"/>
      <c r="XZ1" s="812"/>
      <c r="YA1" s="812"/>
      <c r="YB1" s="812"/>
      <c r="YC1" s="812"/>
      <c r="YD1" s="812"/>
      <c r="YE1" s="812"/>
      <c r="YF1" s="812"/>
      <c r="YG1" s="812"/>
      <c r="YH1" s="812"/>
      <c r="YI1" s="812"/>
      <c r="YJ1" s="812"/>
      <c r="YK1" s="812"/>
      <c r="YL1" s="812"/>
      <c r="YM1" s="812"/>
      <c r="YN1" s="812"/>
      <c r="YO1" s="812"/>
      <c r="YP1" s="812"/>
      <c r="YQ1" s="812"/>
      <c r="YR1" s="812"/>
      <c r="YS1" s="812"/>
      <c r="YT1" s="812"/>
      <c r="YU1" s="812"/>
      <c r="YV1" s="812"/>
      <c r="YW1" s="812"/>
      <c r="YX1" s="812"/>
      <c r="YY1" s="812"/>
      <c r="YZ1" s="812"/>
      <c r="ZA1" s="812"/>
      <c r="ZB1" s="812"/>
      <c r="ZC1" s="812"/>
      <c r="ZD1" s="812"/>
      <c r="ZE1" s="812"/>
      <c r="ZF1" s="812"/>
      <c r="ZG1" s="812"/>
      <c r="ZH1" s="812"/>
      <c r="ZI1" s="812"/>
      <c r="ZJ1" s="812"/>
      <c r="ZK1" s="812"/>
      <c r="ZL1" s="812"/>
      <c r="ZM1" s="812"/>
      <c r="ZN1" s="812"/>
      <c r="ZO1" s="812"/>
      <c r="ZP1" s="812"/>
      <c r="ZQ1" s="812"/>
      <c r="ZR1" s="812"/>
      <c r="ZS1" s="812"/>
      <c r="ZT1" s="812"/>
      <c r="ZU1" s="812"/>
      <c r="ZV1" s="812"/>
      <c r="ZW1" s="812"/>
      <c r="ZX1" s="812"/>
      <c r="ZY1" s="812"/>
      <c r="ZZ1" s="812"/>
      <c r="AAA1" s="812"/>
      <c r="AAB1" s="812"/>
      <c r="AAC1" s="812"/>
      <c r="AAD1" s="812"/>
      <c r="AAE1" s="812"/>
      <c r="AAF1" s="812"/>
      <c r="AAG1" s="812"/>
      <c r="AAH1" s="812"/>
      <c r="AAI1" s="812"/>
      <c r="AAJ1" s="812"/>
      <c r="AAK1" s="812"/>
      <c r="AAL1" s="812"/>
      <c r="AAM1" s="812"/>
      <c r="AAN1" s="812"/>
      <c r="AAO1" s="812"/>
      <c r="AAP1" s="812"/>
      <c r="AAQ1" s="812"/>
      <c r="AAR1" s="812"/>
      <c r="AAS1" s="812"/>
      <c r="AAT1" s="812"/>
      <c r="AAU1" s="812"/>
      <c r="AAV1" s="812"/>
      <c r="AAW1" s="812"/>
      <c r="AAX1" s="812"/>
      <c r="AAY1" s="812"/>
      <c r="AAZ1" s="812"/>
      <c r="ABA1" s="812"/>
      <c r="ABB1" s="812"/>
      <c r="ABC1" s="812"/>
      <c r="ABD1" s="812"/>
      <c r="ABE1" s="812"/>
      <c r="ABF1" s="812"/>
      <c r="ABG1" s="812"/>
      <c r="ABH1" s="812"/>
      <c r="ABI1" s="812"/>
      <c r="ABJ1" s="812"/>
      <c r="ABK1" s="812"/>
      <c r="ABL1" s="812"/>
      <c r="ABM1" s="812"/>
      <c r="ABN1" s="812"/>
      <c r="ABO1" s="812"/>
      <c r="ABP1" s="812"/>
      <c r="ABQ1" s="812"/>
      <c r="ABR1" s="812"/>
      <c r="ABS1" s="812"/>
      <c r="ABT1" s="812"/>
      <c r="ABU1" s="812"/>
      <c r="ABV1" s="812"/>
      <c r="ABW1" s="812"/>
      <c r="ABX1" s="812"/>
      <c r="ABY1" s="812"/>
      <c r="ABZ1" s="812"/>
      <c r="ACA1" s="812"/>
      <c r="ACB1" s="812"/>
      <c r="ACC1" s="812"/>
      <c r="ACD1" s="812"/>
      <c r="ACE1" s="812"/>
      <c r="ACF1" s="812"/>
      <c r="ACG1" s="812"/>
      <c r="ACH1" s="812"/>
      <c r="ACI1" s="812"/>
      <c r="ACJ1" s="812"/>
      <c r="ACK1" s="812"/>
      <c r="ACL1" s="812"/>
      <c r="ACM1" s="812"/>
      <c r="ACN1" s="812"/>
      <c r="ACO1" s="812"/>
      <c r="ACP1" s="812"/>
      <c r="ACQ1" s="812"/>
      <c r="ACR1" s="812"/>
      <c r="ACS1" s="812"/>
      <c r="ACT1" s="812"/>
      <c r="ACU1" s="812"/>
      <c r="ACV1" s="812"/>
      <c r="ACW1" s="812"/>
      <c r="ACX1" s="812"/>
      <c r="ACY1" s="812"/>
      <c r="ACZ1" s="812"/>
      <c r="ADA1" s="812"/>
      <c r="ADB1" s="812"/>
      <c r="ADC1" s="812"/>
      <c r="ADD1" s="812"/>
      <c r="ADE1" s="812"/>
      <c r="ADF1" s="812"/>
      <c r="ADG1" s="812"/>
      <c r="ADH1" s="812"/>
      <c r="ADI1" s="812"/>
      <c r="ADJ1" s="812"/>
      <c r="ADK1" s="812"/>
      <c r="ADL1" s="812"/>
      <c r="ADM1" s="812"/>
      <c r="ADN1" s="812"/>
      <c r="ADO1" s="812"/>
      <c r="ADP1" s="812"/>
      <c r="ADQ1" s="812"/>
      <c r="ADR1" s="812"/>
      <c r="ADS1" s="812"/>
      <c r="ADT1" s="812"/>
      <c r="ADU1" s="812"/>
      <c r="ADV1" s="812"/>
      <c r="ADW1" s="812"/>
      <c r="ADX1" s="812"/>
      <c r="ADY1" s="812"/>
      <c r="ADZ1" s="812"/>
      <c r="AEA1" s="812"/>
      <c r="AEB1" s="812"/>
      <c r="AEC1" s="812"/>
      <c r="AED1" s="812"/>
      <c r="AEE1" s="812"/>
      <c r="AEF1" s="812"/>
      <c r="AEG1" s="812"/>
      <c r="AEH1" s="812"/>
      <c r="AEI1" s="812"/>
      <c r="AEJ1" s="812"/>
      <c r="AEK1" s="812"/>
      <c r="AEL1" s="812"/>
      <c r="AEM1" s="812"/>
      <c r="AEN1" s="812"/>
      <c r="AEO1" s="812"/>
      <c r="AEP1" s="812"/>
      <c r="AEQ1" s="812"/>
      <c r="AER1" s="812"/>
      <c r="AES1" s="812"/>
      <c r="AET1" s="812"/>
      <c r="AEU1" s="812"/>
      <c r="AEV1" s="812"/>
      <c r="AEW1" s="812"/>
      <c r="AEX1" s="812"/>
      <c r="AEY1" s="812"/>
      <c r="AEZ1" s="812"/>
      <c r="AFA1" s="812"/>
      <c r="AFB1" s="812"/>
      <c r="AFC1" s="812"/>
      <c r="AFD1" s="812"/>
      <c r="AFE1" s="812"/>
      <c r="AFF1" s="812"/>
      <c r="AFG1" s="812"/>
      <c r="AFH1" s="812"/>
      <c r="AFI1" s="812"/>
      <c r="AFJ1" s="812"/>
      <c r="AFK1" s="812"/>
      <c r="AFL1" s="812"/>
      <c r="AFM1" s="812"/>
      <c r="AFN1" s="812"/>
      <c r="AFO1" s="812"/>
      <c r="AFP1" s="812"/>
      <c r="AFQ1" s="812"/>
      <c r="AFR1" s="812"/>
      <c r="AFS1" s="812"/>
      <c r="AFT1" s="812"/>
      <c r="AFU1" s="812"/>
      <c r="AFV1" s="812"/>
      <c r="AFW1" s="812"/>
      <c r="AFX1" s="812"/>
      <c r="AFY1" s="812"/>
      <c r="AFZ1" s="812"/>
      <c r="AGA1" s="812"/>
      <c r="AGB1" s="812"/>
      <c r="AGC1" s="812"/>
      <c r="AGD1" s="812"/>
      <c r="AGE1" s="812"/>
      <c r="AGF1" s="812"/>
      <c r="AGG1" s="812"/>
      <c r="AGH1" s="812"/>
      <c r="AGI1" s="812"/>
      <c r="AGJ1" s="812"/>
      <c r="AGK1" s="812"/>
      <c r="AGL1" s="812"/>
      <c r="AGM1" s="812"/>
      <c r="AGN1" s="812"/>
      <c r="AGO1" s="812"/>
      <c r="AGP1" s="812"/>
      <c r="AGQ1" s="812"/>
      <c r="AGR1" s="812"/>
      <c r="AGS1" s="812"/>
      <c r="AGT1" s="812"/>
      <c r="AGU1" s="812"/>
      <c r="AGV1" s="812"/>
      <c r="AGW1" s="812"/>
      <c r="AGX1" s="812"/>
      <c r="AGY1" s="812"/>
      <c r="AGZ1" s="812"/>
      <c r="AHA1" s="812"/>
      <c r="AHB1" s="812"/>
      <c r="AHC1" s="812"/>
      <c r="AHD1" s="812"/>
      <c r="AHE1" s="812"/>
      <c r="AHF1" s="812"/>
      <c r="AHG1" s="812"/>
      <c r="AHH1" s="812"/>
      <c r="AHI1" s="812"/>
      <c r="AHJ1" s="812"/>
      <c r="AHK1" s="812"/>
      <c r="AHL1" s="812"/>
      <c r="AHM1" s="812"/>
      <c r="AHN1" s="812"/>
      <c r="AHO1" s="812"/>
      <c r="AHP1" s="812"/>
      <c r="AHQ1" s="812"/>
      <c r="AHR1" s="812"/>
      <c r="AHS1" s="812"/>
      <c r="AHT1" s="812"/>
      <c r="AHU1" s="812"/>
      <c r="AHV1" s="812"/>
      <c r="AHW1" s="812"/>
      <c r="AHX1" s="812"/>
      <c r="AHY1" s="812"/>
      <c r="AHZ1" s="812"/>
      <c r="AIA1" s="812"/>
      <c r="AIB1" s="812"/>
      <c r="AIC1" s="812"/>
      <c r="AID1" s="812"/>
      <c r="AIE1" s="812"/>
      <c r="AIF1" s="812"/>
      <c r="AIG1" s="812"/>
      <c r="AIH1" s="812"/>
      <c r="AII1" s="812"/>
      <c r="AIJ1" s="812"/>
      <c r="AIK1" s="812"/>
      <c r="AIL1" s="812"/>
      <c r="AIM1" s="812"/>
      <c r="AIN1" s="812"/>
      <c r="AIO1" s="812"/>
      <c r="AIP1" s="812"/>
      <c r="AIQ1" s="812"/>
      <c r="AIR1" s="812"/>
      <c r="AIS1" s="812"/>
      <c r="AIT1" s="812"/>
      <c r="AIU1" s="812"/>
      <c r="AIV1" s="812"/>
      <c r="AIW1" s="812"/>
      <c r="AIX1" s="812"/>
      <c r="AIY1" s="812"/>
      <c r="AIZ1" s="812"/>
      <c r="AJA1" s="812"/>
      <c r="AJB1" s="812"/>
      <c r="AJC1" s="812"/>
      <c r="AJD1" s="812"/>
      <c r="AJE1" s="812"/>
      <c r="AJF1" s="812"/>
      <c r="AJG1" s="812"/>
      <c r="AJH1" s="812"/>
      <c r="AJI1" s="812"/>
      <c r="AJJ1" s="812"/>
      <c r="AJK1" s="812"/>
      <c r="AJL1" s="812"/>
      <c r="AJM1" s="812"/>
      <c r="AJN1" s="812"/>
      <c r="AJO1" s="812"/>
      <c r="AJP1" s="812"/>
      <c r="AJQ1" s="812"/>
      <c r="AJR1" s="812"/>
      <c r="AJS1" s="812"/>
      <c r="AJT1" s="812"/>
      <c r="AJU1" s="812"/>
      <c r="AJV1" s="812"/>
      <c r="AJW1" s="812"/>
      <c r="AJX1" s="812"/>
      <c r="AJY1" s="812"/>
      <c r="AJZ1" s="812"/>
      <c r="AKA1" s="812"/>
      <c r="AKB1" s="812"/>
      <c r="AKC1" s="812"/>
      <c r="AKD1" s="812"/>
      <c r="AKE1" s="812"/>
      <c r="AKF1" s="812"/>
      <c r="AKG1" s="812"/>
      <c r="AKH1" s="812"/>
      <c r="AKI1" s="812"/>
      <c r="AKJ1" s="812"/>
      <c r="AKK1" s="812"/>
      <c r="AKL1" s="812"/>
      <c r="AKM1" s="812"/>
      <c r="AKN1" s="812"/>
      <c r="AKO1" s="812"/>
      <c r="AKP1" s="812"/>
      <c r="AKQ1" s="812"/>
      <c r="AKR1" s="812"/>
      <c r="AKS1" s="812"/>
      <c r="AKT1" s="812"/>
      <c r="AKU1" s="812"/>
      <c r="AKV1" s="812"/>
      <c r="AKW1" s="812"/>
      <c r="AKX1" s="812"/>
      <c r="AKY1" s="812"/>
      <c r="AKZ1" s="812"/>
      <c r="ALA1" s="812"/>
      <c r="ALB1" s="812"/>
      <c r="ALC1" s="812"/>
      <c r="ALD1" s="812"/>
      <c r="ALE1" s="812"/>
      <c r="ALF1" s="812"/>
      <c r="ALG1" s="812"/>
      <c r="ALH1" s="812"/>
      <c r="ALI1" s="812"/>
      <c r="ALJ1" s="812"/>
      <c r="ALK1" s="812"/>
      <c r="ALL1" s="812"/>
      <c r="ALM1" s="812"/>
      <c r="ALN1" s="812"/>
      <c r="ALO1" s="812"/>
      <c r="ALP1" s="812"/>
      <c r="ALQ1" s="812"/>
      <c r="ALR1" s="812"/>
      <c r="ALS1" s="812"/>
      <c r="ALT1" s="812"/>
      <c r="ALU1" s="812"/>
      <c r="ALV1" s="812"/>
      <c r="ALW1" s="812"/>
      <c r="ALX1" s="812"/>
      <c r="ALY1" s="812"/>
      <c r="ALZ1" s="812"/>
      <c r="AMA1" s="812"/>
      <c r="AMB1" s="812"/>
      <c r="AMC1" s="812"/>
      <c r="AMD1" s="812"/>
      <c r="AME1" s="812"/>
      <c r="AMF1" s="812"/>
      <c r="AMG1" s="812"/>
      <c r="AMH1" s="812"/>
      <c r="AMI1" s="812"/>
      <c r="AMJ1" s="812"/>
      <c r="AMK1" s="812"/>
      <c r="AML1" s="812"/>
      <c r="AMM1" s="812"/>
      <c r="AMN1" s="812"/>
      <c r="AMO1" s="812"/>
      <c r="AMP1" s="812"/>
      <c r="AMQ1" s="812"/>
      <c r="AMR1" s="812"/>
      <c r="AMS1" s="812"/>
      <c r="AMT1" s="812"/>
      <c r="AMU1" s="812"/>
      <c r="AMV1" s="812"/>
      <c r="AMW1" s="812"/>
      <c r="AMX1" s="812"/>
      <c r="AMY1" s="812"/>
      <c r="AMZ1" s="812"/>
      <c r="ANA1" s="812"/>
      <c r="ANB1" s="812"/>
      <c r="ANC1" s="812"/>
      <c r="AND1" s="812"/>
      <c r="ANE1" s="812"/>
      <c r="ANF1" s="812"/>
      <c r="ANG1" s="812"/>
      <c r="ANH1" s="812"/>
      <c r="ANI1" s="812"/>
      <c r="ANJ1" s="812"/>
      <c r="ANK1" s="812"/>
      <c r="ANL1" s="812"/>
      <c r="ANM1" s="812"/>
      <c r="ANN1" s="812"/>
      <c r="ANO1" s="812"/>
      <c r="ANP1" s="812"/>
      <c r="ANQ1" s="812"/>
      <c r="ANR1" s="812"/>
      <c r="ANS1" s="812"/>
      <c r="ANT1" s="812"/>
      <c r="ANU1" s="812"/>
      <c r="ANV1" s="812"/>
      <c r="ANW1" s="812"/>
      <c r="ANX1" s="812"/>
      <c r="ANY1" s="812"/>
      <c r="ANZ1" s="812"/>
      <c r="AOA1" s="812"/>
      <c r="AOB1" s="812"/>
      <c r="AOC1" s="812"/>
      <c r="AOD1" s="812"/>
      <c r="AOE1" s="812"/>
      <c r="AOF1" s="812"/>
      <c r="AOG1" s="812"/>
      <c r="AOH1" s="812"/>
      <c r="AOI1" s="812"/>
      <c r="AOJ1" s="812"/>
      <c r="AOK1" s="812"/>
      <c r="AOL1" s="812"/>
      <c r="AOM1" s="812"/>
      <c r="AON1" s="812"/>
      <c r="AOO1" s="812"/>
      <c r="AOP1" s="812"/>
      <c r="AOQ1" s="812"/>
      <c r="AOR1" s="812"/>
      <c r="AOS1" s="812"/>
      <c r="AOT1" s="812"/>
      <c r="AOU1" s="812"/>
      <c r="AOV1" s="812"/>
      <c r="AOW1" s="812"/>
      <c r="AOX1" s="812"/>
      <c r="AOY1" s="812"/>
      <c r="AOZ1" s="812"/>
      <c r="APA1" s="812"/>
      <c r="APB1" s="812"/>
      <c r="APC1" s="812"/>
      <c r="APD1" s="812"/>
      <c r="APE1" s="812"/>
      <c r="APF1" s="812"/>
      <c r="APG1" s="812"/>
      <c r="APH1" s="812"/>
      <c r="API1" s="812"/>
      <c r="APJ1" s="812"/>
      <c r="APK1" s="812"/>
      <c r="APL1" s="812"/>
      <c r="APM1" s="812"/>
      <c r="APN1" s="812"/>
      <c r="APO1" s="812"/>
      <c r="APP1" s="812"/>
      <c r="APQ1" s="812"/>
      <c r="APR1" s="812"/>
      <c r="APS1" s="812"/>
      <c r="APT1" s="812"/>
      <c r="APU1" s="812"/>
      <c r="APV1" s="812"/>
      <c r="APW1" s="812"/>
      <c r="APX1" s="812"/>
      <c r="APY1" s="812"/>
      <c r="APZ1" s="812"/>
      <c r="AQA1" s="812"/>
      <c r="AQB1" s="812"/>
      <c r="AQC1" s="812"/>
      <c r="AQD1" s="812"/>
      <c r="AQE1" s="812"/>
      <c r="AQF1" s="812"/>
      <c r="AQG1" s="812"/>
      <c r="AQH1" s="812"/>
      <c r="AQI1" s="812"/>
      <c r="AQJ1" s="812"/>
      <c r="AQK1" s="812"/>
      <c r="AQL1" s="812"/>
      <c r="AQM1" s="812"/>
      <c r="AQN1" s="812"/>
      <c r="AQO1" s="812"/>
      <c r="AQP1" s="812"/>
      <c r="AQQ1" s="812"/>
      <c r="AQR1" s="812"/>
      <c r="AQS1" s="812"/>
      <c r="AQT1" s="812"/>
      <c r="AQU1" s="812"/>
      <c r="AQV1" s="812"/>
      <c r="AQW1" s="812"/>
      <c r="AQX1" s="812"/>
      <c r="AQY1" s="812"/>
      <c r="AQZ1" s="812"/>
      <c r="ARA1" s="812"/>
      <c r="ARB1" s="812"/>
      <c r="ARC1" s="812"/>
      <c r="ARD1" s="812"/>
      <c r="ARE1" s="812"/>
      <c r="ARF1" s="812"/>
      <c r="ARG1" s="812"/>
      <c r="ARH1" s="812"/>
      <c r="ARI1" s="812"/>
      <c r="ARJ1" s="812"/>
      <c r="ARK1" s="812"/>
      <c r="ARL1" s="812"/>
      <c r="ARM1" s="812"/>
      <c r="ARN1" s="812"/>
      <c r="ARO1" s="812"/>
      <c r="ARP1" s="812"/>
      <c r="ARQ1" s="812"/>
      <c r="ARR1" s="812"/>
      <c r="ARS1" s="812"/>
      <c r="ART1" s="812"/>
      <c r="ARU1" s="812"/>
      <c r="ARV1" s="812"/>
      <c r="ARW1" s="812"/>
      <c r="ARX1" s="812"/>
      <c r="ARY1" s="812"/>
      <c r="ARZ1" s="812"/>
      <c r="ASA1" s="812"/>
      <c r="ASB1" s="812"/>
      <c r="ASC1" s="812"/>
      <c r="ASD1" s="812"/>
      <c r="ASE1" s="812"/>
      <c r="ASF1" s="812"/>
      <c r="ASG1" s="812"/>
      <c r="ASH1" s="812"/>
      <c r="ASI1" s="812"/>
      <c r="ASJ1" s="812"/>
      <c r="ASK1" s="812"/>
      <c r="ASL1" s="812"/>
      <c r="ASM1" s="812"/>
      <c r="ASN1" s="812"/>
      <c r="ASO1" s="812"/>
      <c r="ASP1" s="812"/>
      <c r="ASQ1" s="812"/>
      <c r="ASR1" s="812"/>
      <c r="ASS1" s="812"/>
      <c r="AST1" s="812"/>
      <c r="ASU1" s="812"/>
      <c r="ASV1" s="812"/>
      <c r="ASW1" s="812"/>
      <c r="ASX1" s="812"/>
      <c r="ASY1" s="812"/>
      <c r="ASZ1" s="812"/>
      <c r="ATA1" s="812"/>
      <c r="ATB1" s="812"/>
      <c r="ATC1" s="812"/>
      <c r="ATD1" s="812"/>
      <c r="ATE1" s="812"/>
      <c r="ATF1" s="812"/>
      <c r="ATG1" s="812"/>
      <c r="ATH1" s="812"/>
      <c r="ATI1" s="812"/>
      <c r="ATJ1" s="812"/>
      <c r="ATK1" s="812"/>
      <c r="ATL1" s="812"/>
      <c r="ATM1" s="812"/>
      <c r="ATN1" s="812"/>
      <c r="ATO1" s="812"/>
      <c r="ATP1" s="812"/>
      <c r="ATQ1" s="812"/>
      <c r="ATR1" s="812"/>
      <c r="ATS1" s="812"/>
      <c r="ATT1" s="812"/>
      <c r="ATU1" s="812"/>
      <c r="ATV1" s="812"/>
      <c r="ATW1" s="812"/>
      <c r="ATX1" s="812"/>
      <c r="ATY1" s="812"/>
      <c r="ATZ1" s="812"/>
      <c r="AUA1" s="812"/>
      <c r="AUB1" s="812"/>
      <c r="AUC1" s="812"/>
      <c r="AUD1" s="812"/>
      <c r="AUE1" s="812"/>
      <c r="AUF1" s="812"/>
      <c r="AUG1" s="812"/>
      <c r="AUH1" s="812"/>
      <c r="AUI1" s="812"/>
      <c r="AUJ1" s="812"/>
      <c r="AUK1" s="812"/>
      <c r="AUL1" s="812"/>
      <c r="AUM1" s="812"/>
      <c r="AUN1" s="812"/>
      <c r="AUO1" s="812"/>
      <c r="AUP1" s="812"/>
      <c r="AUQ1" s="812"/>
      <c r="AUR1" s="812"/>
      <c r="AUS1" s="812"/>
      <c r="AUT1" s="812"/>
      <c r="AUU1" s="812"/>
      <c r="AUV1" s="812"/>
      <c r="AUW1" s="812"/>
      <c r="AUX1" s="812"/>
      <c r="AUY1" s="812"/>
      <c r="AUZ1" s="812"/>
      <c r="AVA1" s="812"/>
      <c r="AVB1" s="812"/>
      <c r="AVC1" s="812"/>
      <c r="AVD1" s="812"/>
      <c r="AVE1" s="812"/>
      <c r="AVF1" s="812"/>
      <c r="AVG1" s="812"/>
      <c r="AVH1" s="812"/>
      <c r="AVI1" s="812"/>
      <c r="AVJ1" s="812"/>
      <c r="AVK1" s="812"/>
      <c r="AVL1" s="812"/>
      <c r="AVM1" s="812"/>
      <c r="AVN1" s="812"/>
      <c r="AVO1" s="812"/>
      <c r="AVP1" s="812"/>
      <c r="AVQ1" s="812"/>
      <c r="AVR1" s="812"/>
      <c r="AVS1" s="812"/>
      <c r="AVT1" s="812"/>
      <c r="AVU1" s="812"/>
      <c r="AVV1" s="812"/>
      <c r="AVW1" s="812"/>
      <c r="AVX1" s="812"/>
      <c r="AVY1" s="812"/>
      <c r="AVZ1" s="812"/>
      <c r="AWA1" s="812"/>
      <c r="AWB1" s="812"/>
      <c r="AWC1" s="812"/>
      <c r="AWD1" s="812"/>
      <c r="AWE1" s="812"/>
      <c r="AWF1" s="812"/>
      <c r="AWG1" s="812"/>
      <c r="AWH1" s="812"/>
      <c r="AWI1" s="812"/>
      <c r="AWJ1" s="812"/>
      <c r="AWK1" s="812"/>
      <c r="AWL1" s="812"/>
      <c r="AWM1" s="812"/>
      <c r="AWN1" s="812"/>
      <c r="AWO1" s="812"/>
      <c r="AWP1" s="812"/>
      <c r="AWQ1" s="812"/>
      <c r="AWR1" s="812"/>
      <c r="AWS1" s="812"/>
      <c r="AWT1" s="812"/>
      <c r="AWU1" s="812"/>
      <c r="AWV1" s="812"/>
      <c r="AWW1" s="812"/>
      <c r="AWX1" s="812"/>
      <c r="AWY1" s="812"/>
      <c r="AWZ1" s="812"/>
      <c r="AXA1" s="812"/>
      <c r="AXB1" s="812"/>
      <c r="AXC1" s="812"/>
      <c r="AXD1" s="812"/>
      <c r="AXE1" s="812"/>
      <c r="AXF1" s="812"/>
      <c r="AXG1" s="812"/>
      <c r="AXH1" s="812"/>
      <c r="AXI1" s="812"/>
      <c r="AXJ1" s="812"/>
      <c r="AXK1" s="812"/>
      <c r="AXL1" s="812"/>
      <c r="AXM1" s="812"/>
      <c r="AXN1" s="812"/>
      <c r="AXO1" s="812"/>
      <c r="AXP1" s="812"/>
      <c r="AXQ1" s="812"/>
      <c r="AXR1" s="812"/>
      <c r="AXS1" s="812"/>
      <c r="AXT1" s="812"/>
      <c r="AXU1" s="812"/>
      <c r="AXV1" s="812"/>
      <c r="AXW1" s="812"/>
      <c r="AXX1" s="812"/>
      <c r="AXY1" s="812"/>
      <c r="AXZ1" s="812"/>
      <c r="AYA1" s="812"/>
      <c r="AYB1" s="812"/>
      <c r="AYC1" s="812"/>
      <c r="AYD1" s="812"/>
      <c r="AYE1" s="812"/>
      <c r="AYF1" s="812"/>
      <c r="AYG1" s="812"/>
      <c r="AYH1" s="812"/>
      <c r="AYI1" s="812"/>
      <c r="AYJ1" s="812"/>
      <c r="AYK1" s="812"/>
      <c r="AYL1" s="812"/>
      <c r="AYM1" s="812"/>
      <c r="AYN1" s="812"/>
      <c r="AYO1" s="812"/>
      <c r="AYP1" s="812"/>
      <c r="AYQ1" s="812"/>
      <c r="AYR1" s="812"/>
      <c r="AYS1" s="812"/>
      <c r="AYT1" s="812"/>
      <c r="AYU1" s="812"/>
      <c r="AYV1" s="812"/>
      <c r="AYW1" s="812"/>
      <c r="AYX1" s="812"/>
      <c r="AYY1" s="812"/>
      <c r="AYZ1" s="812"/>
      <c r="AZA1" s="812"/>
      <c r="AZB1" s="812"/>
      <c r="AZC1" s="812"/>
      <c r="AZD1" s="812"/>
      <c r="AZE1" s="812"/>
      <c r="AZF1" s="812"/>
      <c r="AZG1" s="812"/>
      <c r="AZH1" s="812"/>
      <c r="AZI1" s="812"/>
      <c r="AZJ1" s="812"/>
      <c r="AZK1" s="812"/>
      <c r="AZL1" s="812"/>
      <c r="AZM1" s="812"/>
      <c r="AZN1" s="812"/>
      <c r="AZO1" s="812"/>
      <c r="AZP1" s="812"/>
      <c r="AZQ1" s="812"/>
      <c r="AZR1" s="812"/>
      <c r="AZS1" s="812"/>
      <c r="AZT1" s="812"/>
      <c r="AZU1" s="812"/>
      <c r="AZV1" s="812"/>
      <c r="AZW1" s="812"/>
      <c r="AZX1" s="812"/>
      <c r="AZY1" s="812"/>
      <c r="AZZ1" s="812"/>
      <c r="BAA1" s="812"/>
      <c r="BAB1" s="812"/>
      <c r="BAC1" s="812"/>
      <c r="BAD1" s="812"/>
      <c r="BAE1" s="812"/>
      <c r="BAF1" s="812"/>
      <c r="BAG1" s="812"/>
      <c r="BAH1" s="812"/>
      <c r="BAI1" s="812"/>
      <c r="BAJ1" s="812"/>
      <c r="BAK1" s="812"/>
      <c r="BAL1" s="812"/>
      <c r="BAM1" s="812"/>
      <c r="BAN1" s="812"/>
      <c r="BAO1" s="812"/>
      <c r="BAP1" s="812"/>
      <c r="BAQ1" s="812"/>
      <c r="BAR1" s="812"/>
      <c r="BAS1" s="812"/>
      <c r="BAT1" s="812"/>
      <c r="BAU1" s="812"/>
      <c r="BAV1" s="812"/>
      <c r="BAW1" s="812"/>
      <c r="BAX1" s="812"/>
      <c r="BAY1" s="812"/>
      <c r="BAZ1" s="812"/>
      <c r="BBA1" s="812"/>
      <c r="BBB1" s="812"/>
      <c r="BBC1" s="812"/>
      <c r="BBD1" s="812"/>
      <c r="BBE1" s="812"/>
      <c r="BBF1" s="812"/>
      <c r="BBG1" s="812"/>
      <c r="BBH1" s="812"/>
      <c r="BBI1" s="812"/>
      <c r="BBJ1" s="812"/>
      <c r="BBK1" s="812"/>
      <c r="BBL1" s="812"/>
      <c r="BBM1" s="812"/>
      <c r="BBN1" s="812"/>
      <c r="BBO1" s="812"/>
      <c r="BBP1" s="812"/>
      <c r="BBQ1" s="812"/>
      <c r="BBR1" s="812"/>
      <c r="BBS1" s="812"/>
      <c r="BBT1" s="812"/>
      <c r="BBU1" s="812"/>
      <c r="BBV1" s="812"/>
      <c r="BBW1" s="812"/>
      <c r="BBX1" s="812"/>
      <c r="BBY1" s="812"/>
      <c r="BBZ1" s="812"/>
      <c r="BCA1" s="812"/>
      <c r="BCB1" s="812"/>
      <c r="BCC1" s="812"/>
      <c r="BCD1" s="812"/>
      <c r="BCE1" s="812"/>
      <c r="BCF1" s="812"/>
      <c r="BCG1" s="812"/>
      <c r="BCH1" s="812"/>
      <c r="BCI1" s="812"/>
      <c r="BCJ1" s="812"/>
      <c r="BCK1" s="812"/>
      <c r="BCL1" s="812"/>
      <c r="BCM1" s="812"/>
      <c r="BCN1" s="812"/>
      <c r="BCO1" s="812"/>
      <c r="BCP1" s="812"/>
      <c r="BCQ1" s="812"/>
      <c r="BCR1" s="812"/>
      <c r="BCS1" s="812"/>
      <c r="BCT1" s="812"/>
      <c r="BCU1" s="812"/>
      <c r="BCV1" s="812"/>
      <c r="BCW1" s="812"/>
      <c r="BCX1" s="812"/>
      <c r="BCY1" s="812"/>
      <c r="BCZ1" s="812"/>
      <c r="BDA1" s="812"/>
      <c r="BDB1" s="812"/>
      <c r="BDC1" s="812"/>
      <c r="BDD1" s="812"/>
      <c r="BDE1" s="812"/>
      <c r="BDF1" s="812"/>
      <c r="BDG1" s="812"/>
      <c r="BDH1" s="812"/>
      <c r="BDI1" s="812"/>
      <c r="BDJ1" s="812"/>
      <c r="BDK1" s="812"/>
      <c r="BDL1" s="812"/>
      <c r="BDM1" s="812"/>
      <c r="BDN1" s="812"/>
      <c r="BDO1" s="812"/>
      <c r="BDP1" s="812"/>
      <c r="BDQ1" s="812"/>
      <c r="BDR1" s="812"/>
      <c r="BDS1" s="812"/>
      <c r="BDT1" s="812"/>
      <c r="BDU1" s="812"/>
      <c r="BDV1" s="812"/>
      <c r="BDW1" s="812"/>
      <c r="BDX1" s="812"/>
      <c r="BDY1" s="812"/>
      <c r="BDZ1" s="812"/>
      <c r="BEA1" s="812"/>
      <c r="BEB1" s="812"/>
      <c r="BEC1" s="812"/>
      <c r="BED1" s="812"/>
      <c r="BEE1" s="812"/>
      <c r="BEF1" s="812"/>
      <c r="BEG1" s="812"/>
      <c r="BEH1" s="812"/>
      <c r="BEI1" s="812"/>
      <c r="BEJ1" s="812"/>
      <c r="BEK1" s="812"/>
      <c r="BEL1" s="812"/>
      <c r="BEM1" s="812"/>
      <c r="BEN1" s="812"/>
      <c r="BEO1" s="812"/>
      <c r="BEP1" s="812"/>
      <c r="BEQ1" s="812"/>
      <c r="BER1" s="812"/>
      <c r="BES1" s="812"/>
      <c r="BET1" s="812"/>
      <c r="BEU1" s="812"/>
      <c r="BEV1" s="812"/>
      <c r="BEW1" s="812"/>
      <c r="BEX1" s="812"/>
      <c r="BEY1" s="812"/>
      <c r="BEZ1" s="812"/>
      <c r="BFA1" s="812"/>
      <c r="BFB1" s="812"/>
      <c r="BFC1" s="812"/>
      <c r="BFD1" s="812"/>
      <c r="BFE1" s="812"/>
      <c r="BFF1" s="812"/>
      <c r="BFG1" s="812"/>
      <c r="BFH1" s="812"/>
      <c r="BFI1" s="812"/>
      <c r="BFJ1" s="812"/>
      <c r="BFK1" s="812"/>
      <c r="BFL1" s="812"/>
      <c r="BFM1" s="812"/>
      <c r="BFN1" s="812"/>
      <c r="BFO1" s="812"/>
      <c r="BFP1" s="812"/>
      <c r="BFQ1" s="812"/>
      <c r="BFR1" s="812"/>
      <c r="BFS1" s="812"/>
      <c r="BFT1" s="812"/>
      <c r="BFU1" s="812"/>
      <c r="BFV1" s="812"/>
      <c r="BFW1" s="812"/>
      <c r="BFX1" s="812"/>
      <c r="BFY1" s="812"/>
      <c r="BFZ1" s="812"/>
      <c r="BGA1" s="812"/>
      <c r="BGB1" s="812"/>
      <c r="BGC1" s="812"/>
      <c r="BGD1" s="812"/>
      <c r="BGE1" s="812"/>
      <c r="BGF1" s="812"/>
      <c r="BGG1" s="812"/>
      <c r="BGH1" s="812"/>
      <c r="BGI1" s="812"/>
      <c r="BGJ1" s="812"/>
      <c r="BGK1" s="812"/>
      <c r="BGL1" s="812"/>
      <c r="BGM1" s="812"/>
      <c r="BGN1" s="812"/>
      <c r="BGO1" s="812"/>
      <c r="BGP1" s="812"/>
      <c r="BGQ1" s="812"/>
      <c r="BGR1" s="812"/>
      <c r="BGS1" s="812"/>
      <c r="BGT1" s="812"/>
      <c r="BGU1" s="812"/>
      <c r="BGV1" s="812"/>
      <c r="BGW1" s="812"/>
      <c r="BGX1" s="812"/>
      <c r="BGY1" s="812"/>
      <c r="BGZ1" s="812"/>
      <c r="BHA1" s="812"/>
      <c r="BHB1" s="812"/>
      <c r="BHC1" s="812"/>
      <c r="BHD1" s="812"/>
      <c r="BHE1" s="812"/>
      <c r="BHF1" s="812"/>
      <c r="BHG1" s="812"/>
      <c r="BHH1" s="812"/>
      <c r="BHI1" s="812"/>
      <c r="BHJ1" s="812"/>
      <c r="BHK1" s="812"/>
      <c r="BHL1" s="812"/>
      <c r="BHM1" s="812"/>
      <c r="BHN1" s="812"/>
      <c r="BHO1" s="812"/>
      <c r="BHP1" s="812"/>
      <c r="BHQ1" s="812"/>
      <c r="BHR1" s="812"/>
      <c r="BHS1" s="812"/>
      <c r="BHT1" s="812"/>
      <c r="BHU1" s="812"/>
      <c r="BHV1" s="812"/>
      <c r="BHW1" s="812"/>
      <c r="BHX1" s="812"/>
      <c r="BHY1" s="812"/>
      <c r="BHZ1" s="812"/>
      <c r="BIA1" s="812"/>
      <c r="BIB1" s="812"/>
      <c r="BIC1" s="812"/>
      <c r="BID1" s="812"/>
      <c r="BIE1" s="812"/>
      <c r="BIF1" s="812"/>
      <c r="BIG1" s="812"/>
      <c r="BIH1" s="812"/>
      <c r="BII1" s="812"/>
      <c r="BIJ1" s="812"/>
      <c r="BIK1" s="812"/>
      <c r="BIL1" s="812"/>
      <c r="BIM1" s="812"/>
      <c r="BIN1" s="812"/>
      <c r="BIO1" s="812"/>
      <c r="BIP1" s="812"/>
      <c r="BIQ1" s="812"/>
      <c r="BIR1" s="812"/>
      <c r="BIS1" s="812"/>
      <c r="BIT1" s="812"/>
      <c r="BIU1" s="812"/>
      <c r="BIV1" s="812"/>
      <c r="BIW1" s="812"/>
      <c r="BIX1" s="812"/>
      <c r="BIY1" s="812"/>
      <c r="BIZ1" s="812"/>
      <c r="BJA1" s="812"/>
      <c r="BJB1" s="812"/>
      <c r="BJC1" s="812"/>
      <c r="BJD1" s="812"/>
      <c r="BJE1" s="812"/>
      <c r="BJF1" s="812"/>
      <c r="BJG1" s="812"/>
      <c r="BJH1" s="812"/>
      <c r="BJI1" s="812"/>
      <c r="BJJ1" s="812"/>
      <c r="BJK1" s="812"/>
      <c r="BJL1" s="812"/>
      <c r="BJM1" s="812"/>
      <c r="BJN1" s="812"/>
      <c r="BJO1" s="812"/>
      <c r="BJP1" s="812"/>
      <c r="BJQ1" s="812"/>
      <c r="BJR1" s="812"/>
      <c r="BJS1" s="812"/>
      <c r="BJT1" s="812"/>
      <c r="BJU1" s="812"/>
      <c r="BJV1" s="812"/>
      <c r="BJW1" s="812"/>
      <c r="BJX1" s="812"/>
      <c r="BJY1" s="812"/>
      <c r="BJZ1" s="812"/>
      <c r="BKA1" s="812"/>
      <c r="BKB1" s="812"/>
      <c r="BKC1" s="812"/>
      <c r="BKD1" s="812"/>
      <c r="BKE1" s="812"/>
      <c r="BKF1" s="812"/>
      <c r="BKG1" s="812"/>
      <c r="BKH1" s="812"/>
      <c r="BKI1" s="812"/>
      <c r="BKJ1" s="812"/>
      <c r="BKK1" s="812"/>
      <c r="BKL1" s="812"/>
      <c r="BKM1" s="812"/>
      <c r="BKN1" s="812"/>
      <c r="BKO1" s="812"/>
      <c r="BKP1" s="812"/>
      <c r="BKQ1" s="812"/>
      <c r="BKR1" s="812"/>
      <c r="BKS1" s="812"/>
      <c r="BKT1" s="812"/>
      <c r="BKU1" s="812"/>
      <c r="BKV1" s="812"/>
      <c r="BKW1" s="812"/>
      <c r="BKX1" s="812"/>
      <c r="BKY1" s="812"/>
      <c r="BKZ1" s="812"/>
      <c r="BLA1" s="812"/>
      <c r="BLB1" s="812"/>
      <c r="BLC1" s="812"/>
      <c r="BLD1" s="812"/>
      <c r="BLE1" s="812"/>
      <c r="BLF1" s="812"/>
      <c r="BLG1" s="812"/>
      <c r="BLH1" s="812"/>
      <c r="BLI1" s="812"/>
      <c r="BLJ1" s="812"/>
      <c r="BLK1" s="812"/>
      <c r="BLL1" s="812"/>
      <c r="BLM1" s="812"/>
      <c r="BLN1" s="812"/>
      <c r="BLO1" s="812"/>
      <c r="BLP1" s="812"/>
      <c r="BLQ1" s="812"/>
      <c r="BLR1" s="812"/>
      <c r="BLS1" s="812"/>
      <c r="BLT1" s="812"/>
      <c r="BLU1" s="812"/>
      <c r="BLV1" s="812"/>
      <c r="BLW1" s="812"/>
      <c r="BLX1" s="812"/>
      <c r="BLY1" s="812"/>
      <c r="BLZ1" s="812"/>
      <c r="BMA1" s="812"/>
      <c r="BMB1" s="812"/>
      <c r="BMC1" s="812"/>
      <c r="BMD1" s="812"/>
      <c r="BME1" s="812"/>
      <c r="BMF1" s="812"/>
      <c r="BMG1" s="812"/>
      <c r="BMH1" s="812"/>
      <c r="BMI1" s="812"/>
      <c r="BMJ1" s="812"/>
      <c r="BMK1" s="812"/>
      <c r="BML1" s="812"/>
      <c r="BMM1" s="812"/>
      <c r="BMN1" s="812"/>
      <c r="BMO1" s="812"/>
      <c r="BMP1" s="812"/>
      <c r="BMQ1" s="812"/>
      <c r="BMR1" s="812"/>
      <c r="BMS1" s="812"/>
      <c r="BMT1" s="812"/>
      <c r="BMU1" s="812"/>
      <c r="BMV1" s="812"/>
      <c r="BMW1" s="812"/>
      <c r="BMX1" s="812"/>
      <c r="BMY1" s="812"/>
      <c r="BMZ1" s="812"/>
      <c r="BNA1" s="812"/>
      <c r="BNB1" s="812"/>
      <c r="BNC1" s="812"/>
      <c r="BND1" s="812"/>
      <c r="BNE1" s="812"/>
      <c r="BNF1" s="812"/>
      <c r="BNG1" s="812"/>
      <c r="BNH1" s="812"/>
      <c r="BNI1" s="812"/>
      <c r="BNJ1" s="812"/>
      <c r="BNK1" s="812"/>
      <c r="BNL1" s="812"/>
      <c r="BNM1" s="812"/>
      <c r="BNN1" s="812"/>
      <c r="BNO1" s="812"/>
      <c r="BNP1" s="812"/>
      <c r="BNQ1" s="812"/>
      <c r="BNR1" s="812"/>
      <c r="BNS1" s="812"/>
      <c r="BNT1" s="812"/>
      <c r="BNU1" s="812"/>
      <c r="BNV1" s="812"/>
      <c r="BNW1" s="812"/>
      <c r="BNX1" s="812"/>
      <c r="BNY1" s="812"/>
      <c r="BNZ1" s="812"/>
      <c r="BOA1" s="812"/>
      <c r="BOB1" s="812"/>
      <c r="BOC1" s="812"/>
      <c r="BOD1" s="812"/>
      <c r="BOE1" s="812"/>
      <c r="BOF1" s="812"/>
      <c r="BOG1" s="812"/>
      <c r="BOH1" s="812"/>
      <c r="BOI1" s="812"/>
      <c r="BOJ1" s="812"/>
      <c r="BOK1" s="812"/>
      <c r="BOL1" s="812"/>
      <c r="BOM1" s="812"/>
      <c r="BON1" s="812"/>
      <c r="BOO1" s="812"/>
      <c r="BOP1" s="812"/>
      <c r="BOQ1" s="812"/>
      <c r="BOR1" s="812"/>
      <c r="BOS1" s="812"/>
      <c r="BOT1" s="812"/>
      <c r="BOU1" s="812"/>
      <c r="BOV1" s="812"/>
      <c r="BOW1" s="812"/>
      <c r="BOX1" s="812"/>
      <c r="BOY1" s="812"/>
      <c r="BOZ1" s="812"/>
      <c r="BPA1" s="812"/>
      <c r="BPB1" s="812"/>
      <c r="BPC1" s="812"/>
      <c r="BPD1" s="812"/>
      <c r="BPE1" s="812"/>
      <c r="BPF1" s="812"/>
      <c r="BPG1" s="812"/>
      <c r="BPH1" s="812"/>
      <c r="BPI1" s="812"/>
      <c r="BPJ1" s="812"/>
      <c r="BPK1" s="812"/>
      <c r="BPL1" s="812"/>
      <c r="BPM1" s="812"/>
      <c r="BPN1" s="812"/>
      <c r="BPO1" s="812"/>
      <c r="BPP1" s="812"/>
      <c r="BPQ1" s="812"/>
      <c r="BPR1" s="812"/>
      <c r="BPS1" s="812"/>
      <c r="BPT1" s="812"/>
      <c r="BPU1" s="812"/>
      <c r="BPV1" s="812"/>
      <c r="BPW1" s="812"/>
      <c r="BPX1" s="812"/>
      <c r="BPY1" s="812"/>
      <c r="BPZ1" s="812"/>
      <c r="BQA1" s="812"/>
      <c r="BQB1" s="812"/>
      <c r="BQC1" s="812"/>
      <c r="BQD1" s="812"/>
      <c r="BQE1" s="812"/>
      <c r="BQF1" s="812"/>
      <c r="BQG1" s="812"/>
      <c r="BQH1" s="812"/>
      <c r="BQI1" s="812"/>
      <c r="BQJ1" s="812"/>
      <c r="BQK1" s="812"/>
      <c r="BQL1" s="812"/>
      <c r="BQM1" s="812"/>
      <c r="BQN1" s="812"/>
      <c r="BQO1" s="812"/>
      <c r="BQP1" s="812"/>
      <c r="BQQ1" s="812"/>
      <c r="BQR1" s="812"/>
      <c r="BQS1" s="812"/>
      <c r="BQT1" s="812"/>
      <c r="BQU1" s="812"/>
      <c r="BQV1" s="812"/>
      <c r="BQW1" s="812"/>
      <c r="BQX1" s="812"/>
      <c r="BQY1" s="812"/>
      <c r="BQZ1" s="812"/>
      <c r="BRA1" s="812"/>
      <c r="BRB1" s="812"/>
      <c r="BRC1" s="812"/>
      <c r="BRD1" s="812"/>
      <c r="BRE1" s="812"/>
      <c r="BRF1" s="812"/>
      <c r="BRG1" s="812"/>
      <c r="BRH1" s="812"/>
      <c r="BRI1" s="812"/>
      <c r="BRJ1" s="812"/>
      <c r="BRK1" s="812"/>
      <c r="BRL1" s="812"/>
      <c r="BRM1" s="812"/>
      <c r="BRN1" s="812"/>
      <c r="BRO1" s="812"/>
      <c r="BRP1" s="812"/>
      <c r="BRQ1" s="812"/>
      <c r="BRR1" s="812"/>
      <c r="BRS1" s="812"/>
      <c r="BRT1" s="812"/>
      <c r="BRU1" s="812"/>
      <c r="BRV1" s="812"/>
      <c r="BRW1" s="812"/>
      <c r="BRX1" s="812"/>
      <c r="BRY1" s="812"/>
      <c r="BRZ1" s="812"/>
      <c r="BSA1" s="812"/>
      <c r="BSB1" s="812"/>
      <c r="BSC1" s="812"/>
      <c r="BSD1" s="812"/>
      <c r="BSE1" s="812"/>
      <c r="BSF1" s="812"/>
      <c r="BSG1" s="812"/>
      <c r="BSH1" s="812"/>
      <c r="BSI1" s="812"/>
      <c r="BSJ1" s="812"/>
      <c r="BSK1" s="812"/>
      <c r="BSL1" s="812"/>
      <c r="BSM1" s="812"/>
      <c r="BSN1" s="812"/>
      <c r="BSO1" s="812"/>
      <c r="BSP1" s="812"/>
      <c r="BSQ1" s="812"/>
      <c r="BSR1" s="812"/>
      <c r="BSS1" s="812"/>
      <c r="BST1" s="812"/>
      <c r="BSU1" s="812"/>
      <c r="BSV1" s="812"/>
      <c r="BSW1" s="812"/>
      <c r="BSX1" s="812"/>
      <c r="BSY1" s="812"/>
      <c r="BSZ1" s="812"/>
      <c r="BTA1" s="812"/>
      <c r="BTB1" s="812"/>
      <c r="BTC1" s="812"/>
      <c r="BTD1" s="812"/>
      <c r="BTE1" s="812"/>
      <c r="BTF1" s="812"/>
      <c r="BTG1" s="812"/>
      <c r="BTH1" s="812"/>
      <c r="BTI1" s="812"/>
      <c r="BTJ1" s="812"/>
      <c r="BTK1" s="812"/>
      <c r="BTL1" s="812"/>
      <c r="BTM1" s="812"/>
      <c r="BTN1" s="812"/>
      <c r="BTO1" s="812"/>
      <c r="BTP1" s="812"/>
      <c r="BTQ1" s="812"/>
      <c r="BTR1" s="812"/>
      <c r="BTS1" s="812"/>
      <c r="BTT1" s="812"/>
      <c r="BTU1" s="812"/>
      <c r="BTV1" s="812"/>
      <c r="BTW1" s="812"/>
      <c r="BTX1" s="812"/>
      <c r="BTY1" s="812"/>
      <c r="BTZ1" s="812"/>
      <c r="BUA1" s="812"/>
      <c r="BUB1" s="812"/>
      <c r="BUC1" s="812"/>
      <c r="BUD1" s="812"/>
      <c r="BUE1" s="812"/>
      <c r="BUF1" s="812"/>
      <c r="BUG1" s="812"/>
      <c r="BUH1" s="812"/>
      <c r="BUI1" s="812"/>
      <c r="BUJ1" s="812"/>
      <c r="BUK1" s="812"/>
      <c r="BUL1" s="812"/>
      <c r="BUM1" s="812"/>
      <c r="BUN1" s="812"/>
      <c r="BUO1" s="812"/>
      <c r="BUP1" s="812"/>
      <c r="BUQ1" s="812"/>
      <c r="BUR1" s="812"/>
      <c r="BUS1" s="812"/>
      <c r="BUT1" s="812"/>
      <c r="BUU1" s="812"/>
      <c r="BUV1" s="812"/>
      <c r="BUW1" s="812"/>
      <c r="BUX1" s="812"/>
      <c r="BUY1" s="812"/>
      <c r="BUZ1" s="812"/>
      <c r="BVA1" s="812"/>
      <c r="BVB1" s="812"/>
      <c r="BVC1" s="812"/>
      <c r="BVD1" s="812"/>
      <c r="BVE1" s="812"/>
      <c r="BVF1" s="812"/>
      <c r="BVG1" s="812"/>
      <c r="BVH1" s="812"/>
      <c r="BVI1" s="812"/>
      <c r="BVJ1" s="812"/>
      <c r="BVK1" s="812"/>
      <c r="BVL1" s="812"/>
      <c r="BVM1" s="812"/>
      <c r="BVN1" s="812"/>
      <c r="BVO1" s="812"/>
      <c r="BVP1" s="812"/>
      <c r="BVQ1" s="812"/>
      <c r="BVR1" s="812"/>
      <c r="BVS1" s="812"/>
      <c r="BVT1" s="812"/>
      <c r="BVU1" s="812"/>
      <c r="BVV1" s="812"/>
      <c r="BVW1" s="812"/>
      <c r="BVX1" s="812"/>
      <c r="BVY1" s="812"/>
      <c r="BVZ1" s="812"/>
      <c r="BWA1" s="812"/>
      <c r="BWB1" s="812"/>
      <c r="BWC1" s="812"/>
      <c r="BWD1" s="812"/>
      <c r="BWE1" s="812"/>
      <c r="BWF1" s="812"/>
      <c r="BWG1" s="812"/>
      <c r="BWH1" s="812"/>
      <c r="BWI1" s="812"/>
      <c r="BWJ1" s="812"/>
      <c r="BWK1" s="812"/>
      <c r="BWL1" s="812"/>
      <c r="BWM1" s="812"/>
      <c r="BWN1" s="812"/>
      <c r="BWO1" s="812"/>
      <c r="BWP1" s="812"/>
      <c r="BWQ1" s="812"/>
      <c r="BWR1" s="812"/>
      <c r="BWS1" s="812"/>
      <c r="BWT1" s="812"/>
      <c r="BWU1" s="812"/>
      <c r="BWV1" s="812"/>
      <c r="BWW1" s="812"/>
      <c r="BWX1" s="812"/>
      <c r="BWY1" s="812"/>
      <c r="BWZ1" s="812"/>
      <c r="BXA1" s="812"/>
      <c r="BXB1" s="812"/>
      <c r="BXC1" s="812"/>
      <c r="BXD1" s="812"/>
      <c r="BXE1" s="812"/>
      <c r="BXF1" s="812"/>
      <c r="BXG1" s="812"/>
      <c r="BXH1" s="812"/>
      <c r="BXI1" s="812"/>
      <c r="BXJ1" s="812"/>
      <c r="BXK1" s="812"/>
      <c r="BXL1" s="812"/>
      <c r="BXM1" s="812"/>
      <c r="BXN1" s="812"/>
      <c r="BXO1" s="812"/>
      <c r="BXP1" s="812"/>
      <c r="BXQ1" s="812"/>
      <c r="BXR1" s="812"/>
      <c r="BXS1" s="812"/>
      <c r="BXT1" s="812"/>
      <c r="BXU1" s="812"/>
      <c r="BXV1" s="812"/>
      <c r="BXW1" s="812"/>
      <c r="BXX1" s="812"/>
      <c r="BXY1" s="812"/>
      <c r="BXZ1" s="812"/>
      <c r="BYA1" s="812"/>
      <c r="BYB1" s="812"/>
      <c r="BYC1" s="812"/>
      <c r="BYD1" s="812"/>
      <c r="BYE1" s="812"/>
      <c r="BYF1" s="812"/>
      <c r="BYG1" s="812"/>
      <c r="BYH1" s="812"/>
      <c r="BYI1" s="812"/>
      <c r="BYJ1" s="812"/>
      <c r="BYK1" s="812"/>
      <c r="BYL1" s="812"/>
      <c r="BYM1" s="812"/>
      <c r="BYN1" s="812"/>
      <c r="BYO1" s="812"/>
      <c r="BYP1" s="812"/>
      <c r="BYQ1" s="812"/>
      <c r="BYR1" s="812"/>
      <c r="BYS1" s="812"/>
      <c r="BYT1" s="812"/>
      <c r="BYU1" s="812"/>
      <c r="BYV1" s="812"/>
      <c r="BYW1" s="812"/>
      <c r="BYX1" s="812"/>
      <c r="BYY1" s="812"/>
      <c r="BYZ1" s="812"/>
      <c r="BZA1" s="812"/>
      <c r="BZB1" s="812"/>
      <c r="BZC1" s="812"/>
      <c r="BZD1" s="812"/>
      <c r="BZE1" s="812"/>
      <c r="BZF1" s="812"/>
      <c r="BZG1" s="812"/>
      <c r="BZH1" s="812"/>
      <c r="BZI1" s="812"/>
      <c r="BZJ1" s="812"/>
      <c r="BZK1" s="812"/>
      <c r="BZL1" s="812"/>
      <c r="BZM1" s="812"/>
      <c r="BZN1" s="812"/>
      <c r="BZO1" s="812"/>
      <c r="BZP1" s="812"/>
      <c r="BZQ1" s="812"/>
      <c r="BZR1" s="812"/>
      <c r="BZS1" s="812"/>
      <c r="BZT1" s="812"/>
      <c r="BZU1" s="812"/>
      <c r="BZV1" s="812"/>
      <c r="BZW1" s="812"/>
      <c r="BZX1" s="812"/>
      <c r="BZY1" s="812"/>
      <c r="BZZ1" s="812"/>
      <c r="CAA1" s="812"/>
      <c r="CAB1" s="812"/>
      <c r="CAC1" s="812"/>
      <c r="CAD1" s="812"/>
      <c r="CAE1" s="812"/>
      <c r="CAF1" s="812"/>
      <c r="CAG1" s="812"/>
      <c r="CAH1" s="812"/>
      <c r="CAI1" s="812"/>
      <c r="CAJ1" s="812"/>
      <c r="CAK1" s="812"/>
      <c r="CAL1" s="812"/>
      <c r="CAM1" s="812"/>
      <c r="CAN1" s="812"/>
      <c r="CAO1" s="812"/>
      <c r="CAP1" s="812"/>
      <c r="CAQ1" s="812"/>
      <c r="CAR1" s="812"/>
      <c r="CAS1" s="812"/>
      <c r="CAT1" s="812"/>
      <c r="CAU1" s="812"/>
      <c r="CAV1" s="812"/>
      <c r="CAW1" s="812"/>
      <c r="CAX1" s="812"/>
      <c r="CAY1" s="812"/>
      <c r="CAZ1" s="812"/>
      <c r="CBA1" s="812"/>
      <c r="CBB1" s="812"/>
      <c r="CBC1" s="812"/>
      <c r="CBD1" s="812"/>
      <c r="CBE1" s="812"/>
      <c r="CBF1" s="812"/>
      <c r="CBG1" s="812"/>
      <c r="CBH1" s="812"/>
      <c r="CBI1" s="812"/>
      <c r="CBJ1" s="812"/>
      <c r="CBK1" s="812"/>
      <c r="CBL1" s="812"/>
      <c r="CBM1" s="812"/>
      <c r="CBN1" s="812"/>
      <c r="CBO1" s="812"/>
      <c r="CBP1" s="812"/>
      <c r="CBQ1" s="812"/>
      <c r="CBR1" s="812"/>
      <c r="CBS1" s="812"/>
      <c r="CBT1" s="812"/>
      <c r="CBU1" s="812"/>
      <c r="CBV1" s="812"/>
      <c r="CBW1" s="812"/>
      <c r="CBX1" s="812"/>
      <c r="CBY1" s="812"/>
      <c r="CBZ1" s="812"/>
      <c r="CCA1" s="812"/>
      <c r="CCB1" s="812"/>
      <c r="CCC1" s="812"/>
      <c r="CCD1" s="812"/>
      <c r="CCE1" s="812"/>
      <c r="CCF1" s="812"/>
      <c r="CCG1" s="812"/>
      <c r="CCH1" s="812"/>
      <c r="CCI1" s="812"/>
      <c r="CCJ1" s="812"/>
      <c r="CCK1" s="812"/>
      <c r="CCL1" s="812"/>
      <c r="CCM1" s="812"/>
      <c r="CCN1" s="812"/>
      <c r="CCO1" s="812"/>
      <c r="CCP1" s="812"/>
      <c r="CCQ1" s="812"/>
      <c r="CCR1" s="812"/>
      <c r="CCS1" s="812"/>
      <c r="CCT1" s="812"/>
      <c r="CCU1" s="812"/>
      <c r="CCV1" s="812"/>
      <c r="CCW1" s="812"/>
      <c r="CCX1" s="812"/>
      <c r="CCY1" s="812"/>
      <c r="CCZ1" s="812"/>
      <c r="CDA1" s="812"/>
      <c r="CDB1" s="812"/>
      <c r="CDC1" s="812"/>
      <c r="CDD1" s="812"/>
      <c r="CDE1" s="812"/>
      <c r="CDF1" s="812"/>
      <c r="CDG1" s="812"/>
      <c r="CDH1" s="812"/>
      <c r="CDI1" s="812"/>
      <c r="CDJ1" s="812"/>
      <c r="CDK1" s="812"/>
      <c r="CDL1" s="812"/>
      <c r="CDM1" s="812"/>
      <c r="CDN1" s="812"/>
      <c r="CDO1" s="812"/>
      <c r="CDP1" s="812"/>
      <c r="CDQ1" s="812"/>
      <c r="CDR1" s="812"/>
      <c r="CDS1" s="812"/>
      <c r="CDT1" s="812"/>
      <c r="CDU1" s="812"/>
      <c r="CDV1" s="812"/>
      <c r="CDW1" s="812"/>
      <c r="CDX1" s="812"/>
      <c r="CDY1" s="812"/>
      <c r="CDZ1" s="812"/>
      <c r="CEA1" s="812"/>
      <c r="CEB1" s="812"/>
      <c r="CEC1" s="812"/>
      <c r="CED1" s="812"/>
      <c r="CEE1" s="812"/>
      <c r="CEF1" s="812"/>
      <c r="CEG1" s="812"/>
      <c r="CEH1" s="812"/>
      <c r="CEI1" s="812"/>
      <c r="CEJ1" s="812"/>
      <c r="CEK1" s="812"/>
      <c r="CEL1" s="812"/>
      <c r="CEM1" s="812"/>
      <c r="CEN1" s="812"/>
      <c r="CEO1" s="812"/>
      <c r="CEP1" s="812"/>
      <c r="CEQ1" s="812"/>
      <c r="CER1" s="812"/>
      <c r="CES1" s="812"/>
      <c r="CET1" s="812"/>
      <c r="CEU1" s="812"/>
      <c r="CEV1" s="812"/>
      <c r="CEW1" s="812"/>
      <c r="CEX1" s="812"/>
      <c r="CEY1" s="812"/>
      <c r="CEZ1" s="812"/>
      <c r="CFA1" s="812"/>
      <c r="CFB1" s="812"/>
      <c r="CFC1" s="812"/>
      <c r="CFD1" s="812"/>
      <c r="CFE1" s="812"/>
      <c r="CFF1" s="812"/>
      <c r="CFG1" s="812"/>
      <c r="CFH1" s="812"/>
      <c r="CFI1" s="812"/>
      <c r="CFJ1" s="812"/>
      <c r="CFK1" s="812"/>
      <c r="CFL1" s="812"/>
      <c r="CFM1" s="812"/>
      <c r="CFN1" s="812"/>
      <c r="CFO1" s="812"/>
      <c r="CFP1" s="812"/>
      <c r="CFQ1" s="812"/>
      <c r="CFR1" s="812"/>
      <c r="CFS1" s="812"/>
      <c r="CFT1" s="812"/>
      <c r="CFU1" s="812"/>
      <c r="CFV1" s="812"/>
      <c r="CFW1" s="812"/>
      <c r="CFX1" s="812"/>
      <c r="CFY1" s="812"/>
      <c r="CFZ1" s="812"/>
      <c r="CGA1" s="812"/>
      <c r="CGB1" s="812"/>
      <c r="CGC1" s="812"/>
      <c r="CGD1" s="812"/>
      <c r="CGE1" s="812"/>
      <c r="CGF1" s="812"/>
      <c r="CGG1" s="812"/>
      <c r="CGH1" s="812"/>
      <c r="CGI1" s="812"/>
      <c r="CGJ1" s="812"/>
      <c r="CGK1" s="812"/>
      <c r="CGL1" s="812"/>
      <c r="CGM1" s="812"/>
      <c r="CGN1" s="812"/>
      <c r="CGO1" s="812"/>
      <c r="CGP1" s="812"/>
      <c r="CGQ1" s="812"/>
      <c r="CGR1" s="812"/>
      <c r="CGS1" s="812"/>
      <c r="CGT1" s="812"/>
      <c r="CGU1" s="812"/>
      <c r="CGV1" s="812"/>
      <c r="CGW1" s="812"/>
      <c r="CGX1" s="812"/>
      <c r="CGY1" s="812"/>
      <c r="CGZ1" s="812"/>
      <c r="CHA1" s="812"/>
      <c r="CHB1" s="812"/>
      <c r="CHC1" s="812"/>
      <c r="CHD1" s="812"/>
      <c r="CHE1" s="812"/>
      <c r="CHF1" s="812"/>
      <c r="CHG1" s="812"/>
      <c r="CHH1" s="812"/>
      <c r="CHI1" s="812"/>
      <c r="CHJ1" s="812"/>
      <c r="CHK1" s="812"/>
      <c r="CHL1" s="812"/>
      <c r="CHM1" s="812"/>
      <c r="CHN1" s="812"/>
      <c r="CHO1" s="812"/>
      <c r="CHP1" s="812"/>
      <c r="CHQ1" s="812"/>
      <c r="CHR1" s="812"/>
      <c r="CHS1" s="812"/>
      <c r="CHT1" s="812"/>
      <c r="CHU1" s="812"/>
      <c r="CHV1" s="812"/>
      <c r="CHW1" s="812"/>
      <c r="CHX1" s="812"/>
      <c r="CHY1" s="812"/>
      <c r="CHZ1" s="812"/>
      <c r="CIA1" s="812"/>
      <c r="CIB1" s="812"/>
      <c r="CIC1" s="812"/>
      <c r="CID1" s="812"/>
      <c r="CIE1" s="812"/>
      <c r="CIF1" s="812"/>
      <c r="CIG1" s="812"/>
      <c r="CIH1" s="812"/>
      <c r="CII1" s="812"/>
      <c r="CIJ1" s="812"/>
      <c r="CIK1" s="812"/>
      <c r="CIL1" s="812"/>
      <c r="CIM1" s="812"/>
      <c r="CIN1" s="812"/>
      <c r="CIO1" s="812"/>
      <c r="CIP1" s="812"/>
      <c r="CIQ1" s="812"/>
      <c r="CIR1" s="812"/>
      <c r="CIS1" s="812"/>
      <c r="CIT1" s="812"/>
      <c r="CIU1" s="812"/>
      <c r="CIV1" s="812"/>
      <c r="CIW1" s="812"/>
      <c r="CIX1" s="812"/>
      <c r="CIY1" s="812"/>
      <c r="CIZ1" s="812"/>
      <c r="CJA1" s="812"/>
      <c r="CJB1" s="812"/>
      <c r="CJC1" s="812"/>
      <c r="CJD1" s="812"/>
      <c r="CJE1" s="812"/>
      <c r="CJF1" s="812"/>
      <c r="CJG1" s="812"/>
      <c r="CJH1" s="812"/>
      <c r="CJI1" s="812"/>
      <c r="CJJ1" s="812"/>
      <c r="CJK1" s="812"/>
      <c r="CJL1" s="812"/>
      <c r="CJM1" s="812"/>
      <c r="CJN1" s="812"/>
      <c r="CJO1" s="812"/>
      <c r="CJP1" s="812"/>
      <c r="CJQ1" s="812"/>
      <c r="CJR1" s="812"/>
      <c r="CJS1" s="812"/>
      <c r="CJT1" s="812"/>
      <c r="CJU1" s="812"/>
      <c r="CJV1" s="812"/>
      <c r="CJW1" s="812"/>
      <c r="CJX1" s="812"/>
      <c r="CJY1" s="812"/>
      <c r="CJZ1" s="812"/>
      <c r="CKA1" s="812"/>
      <c r="CKB1" s="812"/>
      <c r="CKC1" s="812"/>
      <c r="CKD1" s="812"/>
      <c r="CKE1" s="812"/>
      <c r="CKF1" s="812"/>
      <c r="CKG1" s="812"/>
      <c r="CKH1" s="812"/>
      <c r="CKI1" s="812"/>
      <c r="CKJ1" s="812"/>
      <c r="CKK1" s="812"/>
      <c r="CKL1" s="812"/>
      <c r="CKM1" s="812"/>
      <c r="CKN1" s="812"/>
      <c r="CKO1" s="812"/>
      <c r="CKP1" s="812"/>
      <c r="CKQ1" s="812"/>
      <c r="CKR1" s="812"/>
      <c r="CKS1" s="812"/>
      <c r="CKT1" s="812"/>
      <c r="CKU1" s="812"/>
      <c r="CKV1" s="812"/>
      <c r="CKW1" s="812"/>
      <c r="CKX1" s="812"/>
      <c r="CKY1" s="812"/>
      <c r="CKZ1" s="812"/>
      <c r="CLA1" s="812"/>
      <c r="CLB1" s="812"/>
      <c r="CLC1" s="812"/>
      <c r="CLD1" s="812"/>
      <c r="CLE1" s="812"/>
      <c r="CLF1" s="812"/>
      <c r="CLG1" s="812"/>
      <c r="CLH1" s="812"/>
      <c r="CLI1" s="812"/>
      <c r="CLJ1" s="812"/>
      <c r="CLK1" s="812"/>
      <c r="CLL1" s="812"/>
      <c r="CLM1" s="812"/>
      <c r="CLN1" s="812"/>
      <c r="CLO1" s="812"/>
      <c r="CLP1" s="812"/>
      <c r="CLQ1" s="812"/>
      <c r="CLR1" s="812"/>
      <c r="CLS1" s="812"/>
      <c r="CLT1" s="812"/>
      <c r="CLU1" s="812"/>
      <c r="CLV1" s="812"/>
      <c r="CLW1" s="812"/>
      <c r="CLX1" s="812"/>
      <c r="CLY1" s="812"/>
      <c r="CLZ1" s="812"/>
      <c r="CMA1" s="812"/>
      <c r="CMB1" s="812"/>
      <c r="CMC1" s="812"/>
      <c r="CMD1" s="812"/>
      <c r="CME1" s="812"/>
      <c r="CMF1" s="812"/>
      <c r="CMG1" s="812"/>
      <c r="CMH1" s="812"/>
      <c r="CMI1" s="812"/>
      <c r="CMJ1" s="812"/>
      <c r="CMK1" s="812"/>
      <c r="CML1" s="812"/>
      <c r="CMM1" s="812"/>
      <c r="CMN1" s="812"/>
      <c r="CMO1" s="812"/>
      <c r="CMP1" s="812"/>
      <c r="CMQ1" s="812"/>
      <c r="CMR1" s="812"/>
      <c r="CMS1" s="812"/>
      <c r="CMT1" s="812"/>
      <c r="CMU1" s="812"/>
      <c r="CMV1" s="812"/>
      <c r="CMW1" s="812"/>
      <c r="CMX1" s="812"/>
      <c r="CMY1" s="812"/>
      <c r="CMZ1" s="812"/>
      <c r="CNA1" s="812"/>
      <c r="CNB1" s="812"/>
      <c r="CNC1" s="812"/>
      <c r="CND1" s="812"/>
      <c r="CNE1" s="812"/>
      <c r="CNF1" s="812"/>
      <c r="CNG1" s="812"/>
      <c r="CNH1" s="812"/>
      <c r="CNI1" s="812"/>
      <c r="CNJ1" s="812"/>
      <c r="CNK1" s="812"/>
      <c r="CNL1" s="812"/>
      <c r="CNM1" s="812"/>
      <c r="CNN1" s="812"/>
      <c r="CNO1" s="812"/>
      <c r="CNP1" s="812"/>
      <c r="CNQ1" s="812"/>
      <c r="CNR1" s="812"/>
      <c r="CNS1" s="812"/>
      <c r="CNT1" s="812"/>
      <c r="CNU1" s="812"/>
      <c r="CNV1" s="812"/>
      <c r="CNW1" s="812"/>
      <c r="CNX1" s="812"/>
      <c r="CNY1" s="812"/>
      <c r="CNZ1" s="812"/>
      <c r="COA1" s="812"/>
      <c r="COB1" s="812"/>
      <c r="COC1" s="812"/>
      <c r="COD1" s="812"/>
      <c r="COE1" s="812"/>
      <c r="COF1" s="812"/>
      <c r="COG1" s="812"/>
      <c r="COH1" s="812"/>
      <c r="COI1" s="812"/>
      <c r="COJ1" s="812"/>
      <c r="COK1" s="812"/>
      <c r="COL1" s="812"/>
      <c r="COM1" s="812"/>
      <c r="CON1" s="812"/>
      <c r="COO1" s="812"/>
      <c r="COP1" s="812"/>
      <c r="COQ1" s="812"/>
      <c r="COR1" s="812"/>
      <c r="COS1" s="812"/>
      <c r="COT1" s="812"/>
      <c r="COU1" s="812"/>
      <c r="COV1" s="812"/>
      <c r="COW1" s="812"/>
      <c r="COX1" s="812"/>
      <c r="COY1" s="812"/>
      <c r="COZ1" s="812"/>
      <c r="CPA1" s="812"/>
      <c r="CPB1" s="812"/>
      <c r="CPC1" s="812"/>
      <c r="CPD1" s="812"/>
      <c r="CPE1" s="812"/>
      <c r="CPF1" s="812"/>
      <c r="CPG1" s="812"/>
      <c r="CPH1" s="812"/>
      <c r="CPI1" s="812"/>
      <c r="CPJ1" s="812"/>
      <c r="CPK1" s="812"/>
      <c r="CPL1" s="812"/>
      <c r="CPM1" s="812"/>
      <c r="CPN1" s="812"/>
      <c r="CPO1" s="812"/>
      <c r="CPP1" s="812"/>
      <c r="CPQ1" s="812"/>
      <c r="CPR1" s="812"/>
      <c r="CPS1" s="812"/>
      <c r="CPT1" s="812"/>
      <c r="CPU1" s="812"/>
      <c r="CPV1" s="812"/>
      <c r="CPW1" s="812"/>
      <c r="CPX1" s="812"/>
      <c r="CPY1" s="812"/>
      <c r="CPZ1" s="812"/>
      <c r="CQA1" s="812"/>
      <c r="CQB1" s="812"/>
      <c r="CQC1" s="812"/>
      <c r="CQD1" s="812"/>
      <c r="CQE1" s="812"/>
      <c r="CQF1" s="812"/>
      <c r="CQG1" s="812"/>
      <c r="CQH1" s="812"/>
      <c r="CQI1" s="812"/>
      <c r="CQJ1" s="812"/>
      <c r="CQK1" s="812"/>
      <c r="CQL1" s="812"/>
      <c r="CQM1" s="812"/>
      <c r="CQN1" s="812"/>
      <c r="CQO1" s="812"/>
      <c r="CQP1" s="812"/>
      <c r="CQQ1" s="812"/>
      <c r="CQR1" s="812"/>
      <c r="CQS1" s="812"/>
      <c r="CQT1" s="812"/>
      <c r="CQU1" s="812"/>
      <c r="CQV1" s="812"/>
      <c r="CQW1" s="812"/>
      <c r="CQX1" s="812"/>
      <c r="CQY1" s="812"/>
      <c r="CQZ1" s="812"/>
      <c r="CRA1" s="812"/>
      <c r="CRB1" s="812"/>
      <c r="CRC1" s="812"/>
      <c r="CRD1" s="812"/>
      <c r="CRE1" s="812"/>
      <c r="CRF1" s="812"/>
      <c r="CRG1" s="812"/>
      <c r="CRH1" s="812"/>
      <c r="CRI1" s="812"/>
      <c r="CRJ1" s="812"/>
      <c r="CRK1" s="812"/>
      <c r="CRL1" s="812"/>
      <c r="CRM1" s="812"/>
      <c r="CRN1" s="812"/>
      <c r="CRO1" s="812"/>
      <c r="CRP1" s="812"/>
      <c r="CRQ1" s="812"/>
      <c r="CRR1" s="812"/>
      <c r="CRS1" s="812"/>
      <c r="CRT1" s="812"/>
      <c r="CRU1" s="812"/>
      <c r="CRV1" s="812"/>
      <c r="CRW1" s="812"/>
      <c r="CRX1" s="812"/>
      <c r="CRY1" s="812"/>
      <c r="CRZ1" s="812"/>
      <c r="CSA1" s="812"/>
      <c r="CSB1" s="812"/>
      <c r="CSC1" s="812"/>
      <c r="CSD1" s="812"/>
      <c r="CSE1" s="812"/>
      <c r="CSF1" s="812"/>
      <c r="CSG1" s="812"/>
      <c r="CSH1" s="812"/>
      <c r="CSI1" s="812"/>
      <c r="CSJ1" s="812"/>
      <c r="CSK1" s="812"/>
      <c r="CSL1" s="812"/>
      <c r="CSM1" s="812"/>
      <c r="CSN1" s="812"/>
      <c r="CSO1" s="812"/>
      <c r="CSP1" s="812"/>
      <c r="CSQ1" s="812"/>
      <c r="CSR1" s="812"/>
      <c r="CSS1" s="812"/>
      <c r="CST1" s="812"/>
      <c r="CSU1" s="812"/>
      <c r="CSV1" s="812"/>
      <c r="CSW1" s="812"/>
      <c r="CSX1" s="812"/>
      <c r="CSY1" s="812"/>
      <c r="CSZ1" s="812"/>
      <c r="CTA1" s="812"/>
      <c r="CTB1" s="812"/>
      <c r="CTC1" s="812"/>
      <c r="CTD1" s="812"/>
      <c r="CTE1" s="812"/>
      <c r="CTF1" s="812"/>
      <c r="CTG1" s="812"/>
      <c r="CTH1" s="812"/>
      <c r="CTI1" s="812"/>
      <c r="CTJ1" s="812"/>
      <c r="CTK1" s="812"/>
      <c r="CTL1" s="812"/>
      <c r="CTM1" s="812"/>
      <c r="CTN1" s="812"/>
      <c r="CTO1" s="812"/>
      <c r="CTP1" s="812"/>
      <c r="CTQ1" s="812"/>
      <c r="CTR1" s="812"/>
      <c r="CTS1" s="812"/>
      <c r="CTT1" s="812"/>
      <c r="CTU1" s="812"/>
      <c r="CTV1" s="812"/>
      <c r="CTW1" s="812"/>
      <c r="CTX1" s="812"/>
      <c r="CTY1" s="812"/>
      <c r="CTZ1" s="812"/>
      <c r="CUA1" s="812"/>
      <c r="CUB1" s="812"/>
      <c r="CUC1" s="812"/>
      <c r="CUD1" s="812"/>
      <c r="CUE1" s="812"/>
      <c r="CUF1" s="812"/>
      <c r="CUG1" s="812"/>
      <c r="CUH1" s="812"/>
      <c r="CUI1" s="812"/>
      <c r="CUJ1" s="812"/>
      <c r="CUK1" s="812"/>
      <c r="CUL1" s="812"/>
      <c r="CUM1" s="812"/>
      <c r="CUN1" s="812"/>
      <c r="CUO1" s="812"/>
      <c r="CUP1" s="812"/>
      <c r="CUQ1" s="812"/>
      <c r="CUR1" s="812"/>
      <c r="CUS1" s="812"/>
      <c r="CUT1" s="812"/>
      <c r="CUU1" s="812"/>
      <c r="CUV1" s="812"/>
      <c r="CUW1" s="812"/>
      <c r="CUX1" s="812"/>
      <c r="CUY1" s="812"/>
      <c r="CUZ1" s="812"/>
      <c r="CVA1" s="812"/>
      <c r="CVB1" s="812"/>
      <c r="CVC1" s="812"/>
      <c r="CVD1" s="812"/>
      <c r="CVE1" s="812"/>
      <c r="CVF1" s="812"/>
      <c r="CVG1" s="812"/>
      <c r="CVH1" s="812"/>
      <c r="CVI1" s="812"/>
      <c r="CVJ1" s="812"/>
      <c r="CVK1" s="812"/>
      <c r="CVL1" s="812"/>
      <c r="CVM1" s="812"/>
      <c r="CVN1" s="812"/>
      <c r="CVO1" s="812"/>
      <c r="CVP1" s="812"/>
      <c r="CVQ1" s="812"/>
      <c r="CVR1" s="812"/>
      <c r="CVS1" s="812"/>
      <c r="CVT1" s="812"/>
      <c r="CVU1" s="812"/>
      <c r="CVV1" s="812"/>
      <c r="CVW1" s="812"/>
      <c r="CVX1" s="812"/>
      <c r="CVY1" s="812"/>
      <c r="CVZ1" s="812"/>
      <c r="CWA1" s="812"/>
      <c r="CWB1" s="812"/>
      <c r="CWC1" s="812"/>
      <c r="CWD1" s="812"/>
      <c r="CWE1" s="812"/>
      <c r="CWF1" s="812"/>
      <c r="CWG1" s="812"/>
      <c r="CWH1" s="812"/>
      <c r="CWI1" s="812"/>
      <c r="CWJ1" s="812"/>
      <c r="CWK1" s="812"/>
      <c r="CWL1" s="812"/>
      <c r="CWM1" s="812"/>
      <c r="CWN1" s="812"/>
      <c r="CWO1" s="812"/>
      <c r="CWP1" s="812"/>
      <c r="CWQ1" s="812"/>
      <c r="CWR1" s="812"/>
      <c r="CWS1" s="812"/>
      <c r="CWT1" s="812"/>
      <c r="CWU1" s="812"/>
      <c r="CWV1" s="812"/>
      <c r="CWW1" s="812"/>
      <c r="CWX1" s="812"/>
      <c r="CWY1" s="812"/>
      <c r="CWZ1" s="812"/>
      <c r="CXA1" s="812"/>
      <c r="CXB1" s="812"/>
      <c r="CXC1" s="812"/>
      <c r="CXD1" s="812"/>
      <c r="CXE1" s="812"/>
      <c r="CXF1" s="812"/>
      <c r="CXG1" s="812"/>
      <c r="CXH1" s="812"/>
      <c r="CXI1" s="812"/>
      <c r="CXJ1" s="812"/>
      <c r="CXK1" s="812"/>
      <c r="CXL1" s="812"/>
      <c r="CXM1" s="812"/>
      <c r="CXN1" s="812"/>
      <c r="CXO1" s="812"/>
      <c r="CXP1" s="812"/>
      <c r="CXQ1" s="812"/>
      <c r="CXR1" s="812"/>
      <c r="CXS1" s="812"/>
      <c r="CXT1" s="812"/>
      <c r="CXU1" s="812"/>
      <c r="CXV1" s="812"/>
      <c r="CXW1" s="812"/>
      <c r="CXX1" s="812"/>
      <c r="CXY1" s="812"/>
      <c r="CXZ1" s="812"/>
      <c r="CYA1" s="812"/>
      <c r="CYB1" s="812"/>
      <c r="CYC1" s="812"/>
      <c r="CYD1" s="812"/>
      <c r="CYE1" s="812"/>
      <c r="CYF1" s="812"/>
      <c r="CYG1" s="812"/>
      <c r="CYH1" s="812"/>
      <c r="CYI1" s="812"/>
      <c r="CYJ1" s="812"/>
      <c r="CYK1" s="812"/>
      <c r="CYL1" s="812"/>
      <c r="CYM1" s="812"/>
      <c r="CYN1" s="812"/>
      <c r="CYO1" s="812"/>
      <c r="CYP1" s="812"/>
      <c r="CYQ1" s="812"/>
      <c r="CYR1" s="812"/>
      <c r="CYS1" s="812"/>
      <c r="CYT1" s="812"/>
      <c r="CYU1" s="812"/>
      <c r="CYV1" s="812"/>
      <c r="CYW1" s="812"/>
      <c r="CYX1" s="812"/>
      <c r="CYY1" s="812"/>
      <c r="CYZ1" s="812"/>
      <c r="CZA1" s="812"/>
      <c r="CZB1" s="812"/>
      <c r="CZC1" s="812"/>
      <c r="CZD1" s="812"/>
      <c r="CZE1" s="812"/>
      <c r="CZF1" s="812"/>
      <c r="CZG1" s="812"/>
      <c r="CZH1" s="812"/>
      <c r="CZI1" s="812"/>
      <c r="CZJ1" s="812"/>
      <c r="CZK1" s="812"/>
      <c r="CZL1" s="812"/>
      <c r="CZM1" s="812"/>
      <c r="CZN1" s="812"/>
      <c r="CZO1" s="812"/>
      <c r="CZP1" s="812"/>
      <c r="CZQ1" s="812"/>
      <c r="CZR1" s="812"/>
      <c r="CZS1" s="812"/>
      <c r="CZT1" s="812"/>
      <c r="CZU1" s="812"/>
      <c r="CZV1" s="812"/>
      <c r="CZW1" s="812"/>
      <c r="CZX1" s="812"/>
      <c r="CZY1" s="812"/>
      <c r="CZZ1" s="812"/>
      <c r="DAA1" s="812"/>
      <c r="DAB1" s="812"/>
      <c r="DAC1" s="812"/>
      <c r="DAD1" s="812"/>
      <c r="DAE1" s="812"/>
      <c r="DAF1" s="812"/>
      <c r="DAG1" s="812"/>
      <c r="DAH1" s="812"/>
      <c r="DAI1" s="812"/>
      <c r="DAJ1" s="812"/>
      <c r="DAK1" s="812"/>
      <c r="DAL1" s="812"/>
      <c r="DAM1" s="812"/>
      <c r="DAN1" s="812"/>
      <c r="DAO1" s="812"/>
      <c r="DAP1" s="812"/>
      <c r="DAQ1" s="812"/>
      <c r="DAR1" s="812"/>
      <c r="DAS1" s="812"/>
      <c r="DAT1" s="812"/>
      <c r="DAU1" s="812"/>
      <c r="DAV1" s="812"/>
      <c r="DAW1" s="812"/>
      <c r="DAX1" s="812"/>
      <c r="DAY1" s="812"/>
      <c r="DAZ1" s="812"/>
      <c r="DBA1" s="812"/>
      <c r="DBB1" s="812"/>
      <c r="DBC1" s="812"/>
      <c r="DBD1" s="812"/>
      <c r="DBE1" s="812"/>
      <c r="DBF1" s="812"/>
      <c r="DBG1" s="812"/>
      <c r="DBH1" s="812"/>
      <c r="DBI1" s="812"/>
      <c r="DBJ1" s="812"/>
      <c r="DBK1" s="812"/>
      <c r="DBL1" s="812"/>
      <c r="DBM1" s="812"/>
      <c r="DBN1" s="812"/>
      <c r="DBO1" s="812"/>
      <c r="DBP1" s="812"/>
      <c r="DBQ1" s="812"/>
      <c r="DBR1" s="812"/>
      <c r="DBS1" s="812"/>
      <c r="DBT1" s="812"/>
      <c r="DBU1" s="812"/>
      <c r="DBV1" s="812"/>
      <c r="DBW1" s="812"/>
      <c r="DBX1" s="812"/>
      <c r="DBY1" s="812"/>
      <c r="DBZ1" s="812"/>
      <c r="DCA1" s="812"/>
      <c r="DCB1" s="812"/>
      <c r="DCC1" s="812"/>
      <c r="DCD1" s="812"/>
      <c r="DCE1" s="812"/>
      <c r="DCF1" s="812"/>
      <c r="DCG1" s="812"/>
      <c r="DCH1" s="812"/>
      <c r="DCI1" s="812"/>
      <c r="DCJ1" s="812"/>
      <c r="DCK1" s="812"/>
      <c r="DCL1" s="812"/>
      <c r="DCM1" s="812"/>
      <c r="DCN1" s="812"/>
      <c r="DCO1" s="812"/>
      <c r="DCP1" s="812"/>
      <c r="DCQ1" s="812"/>
      <c r="DCR1" s="812"/>
      <c r="DCS1" s="812"/>
      <c r="DCT1" s="812"/>
      <c r="DCU1" s="812"/>
      <c r="DCV1" s="812"/>
      <c r="DCW1" s="812"/>
      <c r="DCX1" s="812"/>
      <c r="DCY1" s="812"/>
      <c r="DCZ1" s="812"/>
      <c r="DDA1" s="812"/>
      <c r="DDB1" s="812"/>
      <c r="DDC1" s="812"/>
      <c r="DDD1" s="812"/>
      <c r="DDE1" s="812"/>
      <c r="DDF1" s="812"/>
      <c r="DDG1" s="812"/>
      <c r="DDH1" s="812"/>
      <c r="DDI1" s="812"/>
      <c r="DDJ1" s="812"/>
      <c r="DDK1" s="812"/>
      <c r="DDL1" s="812"/>
      <c r="DDM1" s="812"/>
      <c r="DDN1" s="812"/>
      <c r="DDO1" s="812"/>
      <c r="DDP1" s="812"/>
      <c r="DDQ1" s="812"/>
      <c r="DDR1" s="812"/>
      <c r="DDS1" s="812"/>
      <c r="DDT1" s="812"/>
      <c r="DDU1" s="812"/>
      <c r="DDV1" s="812"/>
      <c r="DDW1" s="812"/>
      <c r="DDX1" s="812"/>
      <c r="DDY1" s="812"/>
      <c r="DDZ1" s="812"/>
      <c r="DEA1" s="812"/>
      <c r="DEB1" s="812"/>
      <c r="DEC1" s="812"/>
      <c r="DED1" s="812"/>
      <c r="DEE1" s="812"/>
      <c r="DEF1" s="812"/>
      <c r="DEG1" s="812"/>
      <c r="DEH1" s="812"/>
      <c r="DEI1" s="812"/>
      <c r="DEJ1" s="812"/>
      <c r="DEK1" s="812"/>
      <c r="DEL1" s="812"/>
      <c r="DEM1" s="812"/>
      <c r="DEN1" s="812"/>
      <c r="DEO1" s="812"/>
      <c r="DEP1" s="812"/>
      <c r="DEQ1" s="812"/>
      <c r="DER1" s="812"/>
      <c r="DES1" s="812"/>
      <c r="DET1" s="812"/>
      <c r="DEU1" s="812"/>
      <c r="DEV1" s="812"/>
      <c r="DEW1" s="812"/>
      <c r="DEX1" s="812"/>
      <c r="DEY1" s="812"/>
      <c r="DEZ1" s="812"/>
      <c r="DFA1" s="812"/>
      <c r="DFB1" s="812"/>
      <c r="DFC1" s="812"/>
      <c r="DFD1" s="812"/>
      <c r="DFE1" s="812"/>
      <c r="DFF1" s="812"/>
      <c r="DFG1" s="812"/>
      <c r="DFH1" s="812"/>
      <c r="DFI1" s="812"/>
      <c r="DFJ1" s="812"/>
      <c r="DFK1" s="812"/>
      <c r="DFL1" s="812"/>
      <c r="DFM1" s="812"/>
      <c r="DFN1" s="812"/>
      <c r="DFO1" s="812"/>
      <c r="DFP1" s="812"/>
      <c r="DFQ1" s="812"/>
      <c r="DFR1" s="812"/>
      <c r="DFS1" s="812"/>
      <c r="DFT1" s="812"/>
      <c r="DFU1" s="812"/>
      <c r="DFV1" s="812"/>
      <c r="DFW1" s="812"/>
      <c r="DFX1" s="812"/>
      <c r="DFY1" s="812"/>
      <c r="DFZ1" s="812"/>
      <c r="DGA1" s="812"/>
      <c r="DGB1" s="812"/>
      <c r="DGC1" s="812"/>
      <c r="DGD1" s="812"/>
      <c r="DGE1" s="812"/>
      <c r="DGF1" s="812"/>
      <c r="DGG1" s="812"/>
      <c r="DGH1" s="812"/>
      <c r="DGI1" s="812"/>
      <c r="DGJ1" s="812"/>
      <c r="DGK1" s="812"/>
      <c r="DGL1" s="812"/>
      <c r="DGM1" s="812"/>
      <c r="DGN1" s="812"/>
      <c r="DGO1" s="812"/>
      <c r="DGP1" s="812"/>
      <c r="DGQ1" s="812"/>
      <c r="DGR1" s="812"/>
      <c r="DGS1" s="812"/>
      <c r="DGT1" s="812"/>
      <c r="DGU1" s="812"/>
      <c r="DGV1" s="812"/>
      <c r="DGW1" s="812"/>
      <c r="DGX1" s="812"/>
      <c r="DGY1" s="812"/>
      <c r="DGZ1" s="812"/>
      <c r="DHA1" s="812"/>
      <c r="DHB1" s="812"/>
      <c r="DHC1" s="812"/>
      <c r="DHD1" s="812"/>
      <c r="DHE1" s="812"/>
      <c r="DHF1" s="812"/>
      <c r="DHG1" s="812"/>
      <c r="DHH1" s="812"/>
      <c r="DHI1" s="812"/>
      <c r="DHJ1" s="812"/>
      <c r="DHK1" s="812"/>
      <c r="DHL1" s="812"/>
      <c r="DHM1" s="812"/>
      <c r="DHN1" s="812"/>
      <c r="DHO1" s="812"/>
      <c r="DHP1" s="812"/>
      <c r="DHQ1" s="812"/>
      <c r="DHR1" s="812"/>
      <c r="DHS1" s="812"/>
      <c r="DHT1" s="812"/>
      <c r="DHU1" s="812"/>
      <c r="DHV1" s="812"/>
      <c r="DHW1" s="812"/>
      <c r="DHX1" s="812"/>
      <c r="DHY1" s="812"/>
      <c r="DHZ1" s="812"/>
      <c r="DIA1" s="812"/>
      <c r="DIB1" s="812"/>
      <c r="DIC1" s="812"/>
      <c r="DID1" s="812"/>
      <c r="DIE1" s="812"/>
      <c r="DIF1" s="812"/>
      <c r="DIG1" s="812"/>
      <c r="DIH1" s="812"/>
      <c r="DII1" s="812"/>
      <c r="DIJ1" s="812"/>
      <c r="DIK1" s="812"/>
      <c r="DIL1" s="812"/>
      <c r="DIM1" s="812"/>
      <c r="DIN1" s="812"/>
      <c r="DIO1" s="812"/>
      <c r="DIP1" s="812"/>
      <c r="DIQ1" s="812"/>
      <c r="DIR1" s="812"/>
      <c r="DIS1" s="812"/>
      <c r="DIT1" s="812"/>
      <c r="DIU1" s="812"/>
      <c r="DIV1" s="812"/>
      <c r="DIW1" s="812"/>
      <c r="DIX1" s="812"/>
      <c r="DIY1" s="812"/>
      <c r="DIZ1" s="812"/>
      <c r="DJA1" s="812"/>
      <c r="DJB1" s="812"/>
      <c r="DJC1" s="812"/>
      <c r="DJD1" s="812"/>
      <c r="DJE1" s="812"/>
      <c r="DJF1" s="812"/>
      <c r="DJG1" s="812"/>
      <c r="DJH1" s="812"/>
      <c r="DJI1" s="812"/>
      <c r="DJJ1" s="812"/>
      <c r="DJK1" s="812"/>
      <c r="DJL1" s="812"/>
      <c r="DJM1" s="812"/>
      <c r="DJN1" s="812"/>
      <c r="DJO1" s="812"/>
      <c r="DJP1" s="812"/>
      <c r="DJQ1" s="812"/>
      <c r="DJR1" s="812"/>
      <c r="DJS1" s="812"/>
      <c r="DJT1" s="812"/>
      <c r="DJU1" s="812"/>
      <c r="DJV1" s="812"/>
      <c r="DJW1" s="812"/>
      <c r="DJX1" s="812"/>
      <c r="DJY1" s="812"/>
      <c r="DJZ1" s="812"/>
      <c r="DKA1" s="812"/>
      <c r="DKB1" s="812"/>
      <c r="DKC1" s="812"/>
      <c r="DKD1" s="812"/>
      <c r="DKE1" s="812"/>
      <c r="DKF1" s="812"/>
      <c r="DKG1" s="812"/>
      <c r="DKH1" s="812"/>
      <c r="DKI1" s="812"/>
      <c r="DKJ1" s="812"/>
      <c r="DKK1" s="812"/>
      <c r="DKL1" s="812"/>
      <c r="DKM1" s="812"/>
      <c r="DKN1" s="812"/>
      <c r="DKO1" s="812"/>
      <c r="DKP1" s="812"/>
      <c r="DKQ1" s="812"/>
      <c r="DKR1" s="812"/>
      <c r="DKS1" s="812"/>
      <c r="DKT1" s="812"/>
      <c r="DKU1" s="812"/>
      <c r="DKV1" s="812"/>
      <c r="DKW1" s="812"/>
      <c r="DKX1" s="812"/>
      <c r="DKY1" s="812"/>
      <c r="DKZ1" s="812"/>
      <c r="DLA1" s="812"/>
      <c r="DLB1" s="812"/>
      <c r="DLC1" s="812"/>
      <c r="DLD1" s="812"/>
      <c r="DLE1" s="812"/>
      <c r="DLF1" s="812"/>
      <c r="DLG1" s="812"/>
      <c r="DLH1" s="812"/>
      <c r="DLI1" s="812"/>
      <c r="DLJ1" s="812"/>
      <c r="DLK1" s="812"/>
      <c r="DLL1" s="812"/>
      <c r="DLM1" s="812"/>
      <c r="DLN1" s="812"/>
      <c r="DLO1" s="812"/>
      <c r="DLP1" s="812"/>
      <c r="DLQ1" s="812"/>
      <c r="DLR1" s="812"/>
      <c r="DLS1" s="812"/>
      <c r="DLT1" s="812"/>
      <c r="DLU1" s="812"/>
      <c r="DLV1" s="812"/>
      <c r="DLW1" s="812"/>
      <c r="DLX1" s="812"/>
      <c r="DLY1" s="812"/>
      <c r="DLZ1" s="812"/>
      <c r="DMA1" s="812"/>
      <c r="DMB1" s="812"/>
      <c r="DMC1" s="812"/>
      <c r="DMD1" s="812"/>
      <c r="DME1" s="812"/>
      <c r="DMF1" s="812"/>
      <c r="DMG1" s="812"/>
      <c r="DMH1" s="812"/>
      <c r="DMI1" s="812"/>
      <c r="DMJ1" s="812"/>
      <c r="DMK1" s="812"/>
      <c r="DML1" s="812"/>
      <c r="DMM1" s="812"/>
      <c r="DMN1" s="812"/>
      <c r="DMO1" s="812"/>
      <c r="DMP1" s="812"/>
      <c r="DMQ1" s="812"/>
      <c r="DMR1" s="812"/>
      <c r="DMS1" s="812"/>
      <c r="DMT1" s="812"/>
      <c r="DMU1" s="812"/>
      <c r="DMV1" s="812"/>
      <c r="DMW1" s="812"/>
      <c r="DMX1" s="812"/>
      <c r="DMY1" s="812"/>
      <c r="DMZ1" s="812"/>
      <c r="DNA1" s="812"/>
      <c r="DNB1" s="812"/>
      <c r="DNC1" s="812"/>
      <c r="DND1" s="812"/>
      <c r="DNE1" s="812"/>
      <c r="DNF1" s="812"/>
      <c r="DNG1" s="812"/>
      <c r="DNH1" s="812"/>
      <c r="DNI1" s="812"/>
      <c r="DNJ1" s="812"/>
      <c r="DNK1" s="812"/>
      <c r="DNL1" s="812"/>
      <c r="DNM1" s="812"/>
      <c r="DNN1" s="812"/>
      <c r="DNO1" s="812"/>
      <c r="DNP1" s="812"/>
      <c r="DNQ1" s="812"/>
      <c r="DNR1" s="812"/>
      <c r="DNS1" s="812"/>
      <c r="DNT1" s="812"/>
      <c r="DNU1" s="812"/>
      <c r="DNV1" s="812"/>
      <c r="DNW1" s="812"/>
      <c r="DNX1" s="812"/>
      <c r="DNY1" s="812"/>
      <c r="DNZ1" s="812"/>
      <c r="DOA1" s="812"/>
      <c r="DOB1" s="812"/>
      <c r="DOC1" s="812"/>
      <c r="DOD1" s="812"/>
      <c r="DOE1" s="812"/>
      <c r="DOF1" s="812"/>
      <c r="DOG1" s="812"/>
      <c r="DOH1" s="812"/>
      <c r="DOI1" s="812"/>
      <c r="DOJ1" s="812"/>
      <c r="DOK1" s="812"/>
      <c r="DOL1" s="812"/>
      <c r="DOM1" s="812"/>
      <c r="DON1" s="812"/>
      <c r="DOO1" s="812"/>
      <c r="DOP1" s="812"/>
      <c r="DOQ1" s="812"/>
      <c r="DOR1" s="812"/>
      <c r="DOS1" s="812"/>
      <c r="DOT1" s="812"/>
      <c r="DOU1" s="812"/>
      <c r="DOV1" s="812"/>
      <c r="DOW1" s="812"/>
      <c r="DOX1" s="812"/>
      <c r="DOY1" s="812"/>
      <c r="DOZ1" s="812"/>
      <c r="DPA1" s="812"/>
      <c r="DPB1" s="812"/>
      <c r="DPC1" s="812"/>
      <c r="DPD1" s="812"/>
      <c r="DPE1" s="812"/>
      <c r="DPF1" s="812"/>
      <c r="DPG1" s="812"/>
      <c r="DPH1" s="812"/>
      <c r="DPI1" s="812"/>
      <c r="DPJ1" s="812"/>
      <c r="DPK1" s="812"/>
      <c r="DPL1" s="812"/>
      <c r="DPM1" s="812"/>
      <c r="DPN1" s="812"/>
      <c r="DPO1" s="812"/>
      <c r="DPP1" s="812"/>
      <c r="DPQ1" s="812"/>
      <c r="DPR1" s="812"/>
      <c r="DPS1" s="812"/>
      <c r="DPT1" s="812"/>
      <c r="DPU1" s="812"/>
      <c r="DPV1" s="812"/>
      <c r="DPW1" s="812"/>
      <c r="DPX1" s="812"/>
      <c r="DPY1" s="812"/>
      <c r="DPZ1" s="812"/>
      <c r="DQA1" s="812"/>
      <c r="DQB1" s="812"/>
      <c r="DQC1" s="812"/>
      <c r="DQD1" s="812"/>
      <c r="DQE1" s="812"/>
      <c r="DQF1" s="812"/>
      <c r="DQG1" s="812"/>
      <c r="DQH1" s="812"/>
      <c r="DQI1" s="812"/>
      <c r="DQJ1" s="812"/>
      <c r="DQK1" s="812"/>
      <c r="DQL1" s="812"/>
      <c r="DQM1" s="812"/>
      <c r="DQN1" s="812"/>
      <c r="DQO1" s="812"/>
      <c r="DQP1" s="812"/>
      <c r="DQQ1" s="812"/>
      <c r="DQR1" s="812"/>
      <c r="DQS1" s="812"/>
      <c r="DQT1" s="812"/>
      <c r="DQU1" s="812"/>
      <c r="DQV1" s="812"/>
      <c r="DQW1" s="812"/>
      <c r="DQX1" s="812"/>
      <c r="DQY1" s="812"/>
      <c r="DQZ1" s="812"/>
      <c r="DRA1" s="812"/>
      <c r="DRB1" s="812"/>
      <c r="DRC1" s="812"/>
      <c r="DRD1" s="812"/>
      <c r="DRE1" s="812"/>
      <c r="DRF1" s="812"/>
      <c r="DRG1" s="812"/>
      <c r="DRH1" s="812"/>
      <c r="DRI1" s="812"/>
      <c r="DRJ1" s="812"/>
      <c r="DRK1" s="812"/>
      <c r="DRL1" s="812"/>
      <c r="DRM1" s="812"/>
      <c r="DRN1" s="812"/>
      <c r="DRO1" s="812"/>
      <c r="DRP1" s="812"/>
      <c r="DRQ1" s="812"/>
      <c r="DRR1" s="812"/>
      <c r="DRS1" s="812"/>
      <c r="DRT1" s="812"/>
      <c r="DRU1" s="812"/>
      <c r="DRV1" s="812"/>
      <c r="DRW1" s="812"/>
      <c r="DRX1" s="812"/>
      <c r="DRY1" s="812"/>
      <c r="DRZ1" s="812"/>
      <c r="DSA1" s="812"/>
      <c r="DSB1" s="812"/>
      <c r="DSC1" s="812"/>
      <c r="DSD1" s="812"/>
      <c r="DSE1" s="812"/>
      <c r="DSF1" s="812"/>
      <c r="DSG1" s="812"/>
      <c r="DSH1" s="812"/>
      <c r="DSI1" s="812"/>
      <c r="DSJ1" s="812"/>
      <c r="DSK1" s="812"/>
      <c r="DSL1" s="812"/>
      <c r="DSM1" s="812"/>
      <c r="DSN1" s="812"/>
      <c r="DSO1" s="812"/>
      <c r="DSP1" s="812"/>
      <c r="DSQ1" s="812"/>
      <c r="DSR1" s="812"/>
      <c r="DSS1" s="812"/>
      <c r="DST1" s="812"/>
      <c r="DSU1" s="812"/>
      <c r="DSV1" s="812"/>
      <c r="DSW1" s="812"/>
      <c r="DSX1" s="812"/>
      <c r="DSY1" s="812"/>
      <c r="DSZ1" s="812"/>
      <c r="DTA1" s="812"/>
      <c r="DTB1" s="812"/>
      <c r="DTC1" s="812"/>
      <c r="DTD1" s="812"/>
      <c r="DTE1" s="812"/>
      <c r="DTF1" s="812"/>
      <c r="DTG1" s="812"/>
      <c r="DTH1" s="812"/>
      <c r="DTI1" s="812"/>
      <c r="DTJ1" s="812"/>
      <c r="DTK1" s="812"/>
      <c r="DTL1" s="812"/>
      <c r="DTM1" s="812"/>
      <c r="DTN1" s="812"/>
      <c r="DTO1" s="812"/>
      <c r="DTP1" s="812"/>
      <c r="DTQ1" s="812"/>
      <c r="DTR1" s="812"/>
      <c r="DTS1" s="812"/>
      <c r="DTT1" s="812"/>
      <c r="DTU1" s="812"/>
      <c r="DTV1" s="812"/>
      <c r="DTW1" s="812"/>
      <c r="DTX1" s="812"/>
      <c r="DTY1" s="812"/>
      <c r="DTZ1" s="812"/>
      <c r="DUA1" s="812"/>
      <c r="DUB1" s="812"/>
      <c r="DUC1" s="812"/>
      <c r="DUD1" s="812"/>
      <c r="DUE1" s="812"/>
      <c r="DUF1" s="812"/>
      <c r="DUG1" s="812"/>
      <c r="DUH1" s="812"/>
      <c r="DUI1" s="812"/>
      <c r="DUJ1" s="812"/>
      <c r="DUK1" s="812"/>
      <c r="DUL1" s="812"/>
      <c r="DUM1" s="812"/>
      <c r="DUN1" s="812"/>
      <c r="DUO1" s="812"/>
      <c r="DUP1" s="812"/>
      <c r="DUQ1" s="812"/>
      <c r="DUR1" s="812"/>
      <c r="DUS1" s="812"/>
      <c r="DUT1" s="812"/>
      <c r="DUU1" s="812"/>
      <c r="DUV1" s="812"/>
      <c r="DUW1" s="812"/>
      <c r="DUX1" s="812"/>
      <c r="DUY1" s="812"/>
      <c r="DUZ1" s="812"/>
      <c r="DVA1" s="812"/>
      <c r="DVB1" s="812"/>
      <c r="DVC1" s="812"/>
      <c r="DVD1" s="812"/>
      <c r="DVE1" s="812"/>
      <c r="DVF1" s="812"/>
      <c r="DVG1" s="812"/>
      <c r="DVH1" s="812"/>
      <c r="DVI1" s="812"/>
      <c r="DVJ1" s="812"/>
      <c r="DVK1" s="812"/>
      <c r="DVL1" s="812"/>
      <c r="DVM1" s="812"/>
      <c r="DVN1" s="812"/>
      <c r="DVO1" s="812"/>
      <c r="DVP1" s="812"/>
      <c r="DVQ1" s="812"/>
      <c r="DVR1" s="812"/>
      <c r="DVS1" s="812"/>
      <c r="DVT1" s="812"/>
      <c r="DVU1" s="812"/>
      <c r="DVV1" s="812"/>
      <c r="DVW1" s="812"/>
      <c r="DVX1" s="812"/>
      <c r="DVY1" s="812"/>
      <c r="DVZ1" s="812"/>
      <c r="DWA1" s="812"/>
      <c r="DWB1" s="812"/>
      <c r="DWC1" s="812"/>
      <c r="DWD1" s="812"/>
      <c r="DWE1" s="812"/>
      <c r="DWF1" s="812"/>
      <c r="DWG1" s="812"/>
      <c r="DWH1" s="812"/>
      <c r="DWI1" s="812"/>
      <c r="DWJ1" s="812"/>
      <c r="DWK1" s="812"/>
      <c r="DWL1" s="812"/>
      <c r="DWM1" s="812"/>
      <c r="DWN1" s="812"/>
      <c r="DWO1" s="812"/>
      <c r="DWP1" s="812"/>
      <c r="DWQ1" s="812"/>
      <c r="DWR1" s="812"/>
      <c r="DWS1" s="812"/>
      <c r="DWT1" s="812"/>
      <c r="DWU1" s="812"/>
      <c r="DWV1" s="812"/>
      <c r="DWW1" s="812"/>
      <c r="DWX1" s="812"/>
      <c r="DWY1" s="812"/>
      <c r="DWZ1" s="812"/>
      <c r="DXA1" s="812"/>
      <c r="DXB1" s="812"/>
      <c r="DXC1" s="812"/>
      <c r="DXD1" s="812"/>
      <c r="DXE1" s="812"/>
      <c r="DXF1" s="812"/>
      <c r="DXG1" s="812"/>
      <c r="DXH1" s="812"/>
      <c r="DXI1" s="812"/>
      <c r="DXJ1" s="812"/>
      <c r="DXK1" s="812"/>
      <c r="DXL1" s="812"/>
      <c r="DXM1" s="812"/>
      <c r="DXN1" s="812"/>
      <c r="DXO1" s="812"/>
      <c r="DXP1" s="812"/>
      <c r="DXQ1" s="812"/>
      <c r="DXR1" s="812"/>
      <c r="DXS1" s="812"/>
      <c r="DXT1" s="812"/>
      <c r="DXU1" s="812"/>
      <c r="DXV1" s="812"/>
      <c r="DXW1" s="812"/>
      <c r="DXX1" s="812"/>
      <c r="DXY1" s="812"/>
      <c r="DXZ1" s="812"/>
      <c r="DYA1" s="812"/>
      <c r="DYB1" s="812"/>
      <c r="DYC1" s="812"/>
      <c r="DYD1" s="812"/>
      <c r="DYE1" s="812"/>
      <c r="DYF1" s="812"/>
      <c r="DYG1" s="812"/>
      <c r="DYH1" s="812"/>
      <c r="DYI1" s="812"/>
      <c r="DYJ1" s="812"/>
      <c r="DYK1" s="812"/>
      <c r="DYL1" s="812"/>
      <c r="DYM1" s="812"/>
      <c r="DYN1" s="812"/>
      <c r="DYO1" s="812"/>
      <c r="DYP1" s="812"/>
      <c r="DYQ1" s="812"/>
      <c r="DYR1" s="812"/>
      <c r="DYS1" s="812"/>
      <c r="DYT1" s="812"/>
      <c r="DYU1" s="812"/>
      <c r="DYV1" s="812"/>
      <c r="DYW1" s="812"/>
      <c r="DYX1" s="812"/>
      <c r="DYY1" s="812"/>
      <c r="DYZ1" s="812"/>
      <c r="DZA1" s="812"/>
      <c r="DZB1" s="812"/>
      <c r="DZC1" s="812"/>
      <c r="DZD1" s="812"/>
      <c r="DZE1" s="812"/>
      <c r="DZF1" s="812"/>
      <c r="DZG1" s="812"/>
      <c r="DZH1" s="812"/>
      <c r="DZI1" s="812"/>
      <c r="DZJ1" s="812"/>
      <c r="DZK1" s="812"/>
      <c r="DZL1" s="812"/>
      <c r="DZM1" s="812"/>
      <c r="DZN1" s="812"/>
      <c r="DZO1" s="812"/>
      <c r="DZP1" s="812"/>
      <c r="DZQ1" s="812"/>
      <c r="DZR1" s="812"/>
      <c r="DZS1" s="812"/>
      <c r="DZT1" s="812"/>
      <c r="DZU1" s="812"/>
      <c r="DZV1" s="812"/>
      <c r="DZW1" s="812"/>
      <c r="DZX1" s="812"/>
      <c r="DZY1" s="812"/>
      <c r="DZZ1" s="812"/>
      <c r="EAA1" s="812"/>
      <c r="EAB1" s="812"/>
      <c r="EAC1" s="812"/>
      <c r="EAD1" s="812"/>
      <c r="EAE1" s="812"/>
      <c r="EAF1" s="812"/>
      <c r="EAG1" s="812"/>
      <c r="EAH1" s="812"/>
      <c r="EAI1" s="812"/>
      <c r="EAJ1" s="812"/>
      <c r="EAK1" s="812"/>
      <c r="EAL1" s="812"/>
      <c r="EAM1" s="812"/>
      <c r="EAN1" s="812"/>
      <c r="EAO1" s="812"/>
      <c r="EAP1" s="812"/>
      <c r="EAQ1" s="812"/>
      <c r="EAR1" s="812"/>
      <c r="EAS1" s="812"/>
      <c r="EAT1" s="812"/>
      <c r="EAU1" s="812"/>
      <c r="EAV1" s="812"/>
      <c r="EAW1" s="812"/>
      <c r="EAX1" s="812"/>
      <c r="EAY1" s="812"/>
      <c r="EAZ1" s="812"/>
      <c r="EBA1" s="812"/>
      <c r="EBB1" s="812"/>
      <c r="EBC1" s="812"/>
      <c r="EBD1" s="812"/>
      <c r="EBE1" s="812"/>
      <c r="EBF1" s="812"/>
      <c r="EBG1" s="812"/>
      <c r="EBH1" s="812"/>
      <c r="EBI1" s="812"/>
      <c r="EBJ1" s="812"/>
      <c r="EBK1" s="812"/>
      <c r="EBL1" s="812"/>
      <c r="EBM1" s="812"/>
      <c r="EBN1" s="812"/>
      <c r="EBO1" s="812"/>
      <c r="EBP1" s="812"/>
      <c r="EBQ1" s="812"/>
      <c r="EBR1" s="812"/>
      <c r="EBS1" s="812"/>
      <c r="EBT1" s="812"/>
      <c r="EBU1" s="812"/>
      <c r="EBV1" s="812"/>
      <c r="EBW1" s="812"/>
      <c r="EBX1" s="812"/>
      <c r="EBY1" s="812"/>
      <c r="EBZ1" s="812"/>
      <c r="ECA1" s="812"/>
      <c r="ECB1" s="812"/>
      <c r="ECC1" s="812"/>
      <c r="ECD1" s="812"/>
      <c r="ECE1" s="812"/>
      <c r="ECF1" s="812"/>
      <c r="ECG1" s="812"/>
      <c r="ECH1" s="812"/>
      <c r="ECI1" s="812"/>
      <c r="ECJ1" s="812"/>
      <c r="ECK1" s="812"/>
      <c r="ECL1" s="812"/>
      <c r="ECM1" s="812"/>
      <c r="ECN1" s="812"/>
      <c r="ECO1" s="812"/>
      <c r="ECP1" s="812"/>
      <c r="ECQ1" s="812"/>
      <c r="ECR1" s="812"/>
      <c r="ECS1" s="812"/>
      <c r="ECT1" s="812"/>
      <c r="ECU1" s="812"/>
      <c r="ECV1" s="812"/>
      <c r="ECW1" s="812"/>
      <c r="ECX1" s="812"/>
      <c r="ECY1" s="812"/>
      <c r="ECZ1" s="812"/>
      <c r="EDA1" s="812"/>
      <c r="EDB1" s="812"/>
      <c r="EDC1" s="812"/>
      <c r="EDD1" s="812"/>
      <c r="EDE1" s="812"/>
      <c r="EDF1" s="812"/>
      <c r="EDG1" s="812"/>
      <c r="EDH1" s="812"/>
      <c r="EDI1" s="812"/>
      <c r="EDJ1" s="812"/>
      <c r="EDK1" s="812"/>
      <c r="EDL1" s="812"/>
      <c r="EDM1" s="812"/>
      <c r="EDN1" s="812"/>
      <c r="EDO1" s="812"/>
      <c r="EDP1" s="812"/>
      <c r="EDQ1" s="812"/>
      <c r="EDR1" s="812"/>
      <c r="EDS1" s="812"/>
      <c r="EDT1" s="812"/>
      <c r="EDU1" s="812"/>
      <c r="EDV1" s="812"/>
      <c r="EDW1" s="812"/>
      <c r="EDX1" s="812"/>
      <c r="EDY1" s="812"/>
      <c r="EDZ1" s="812"/>
      <c r="EEA1" s="812"/>
      <c r="EEB1" s="812"/>
      <c r="EEC1" s="812"/>
      <c r="EED1" s="812"/>
      <c r="EEE1" s="812"/>
      <c r="EEF1" s="812"/>
      <c r="EEG1" s="812"/>
      <c r="EEH1" s="812"/>
      <c r="EEI1" s="812"/>
      <c r="EEJ1" s="812"/>
      <c r="EEK1" s="812"/>
      <c r="EEL1" s="812"/>
      <c r="EEM1" s="812"/>
      <c r="EEN1" s="812"/>
      <c r="EEO1" s="812"/>
      <c r="EEP1" s="812"/>
      <c r="EEQ1" s="812"/>
      <c r="EER1" s="812"/>
      <c r="EES1" s="812"/>
      <c r="EET1" s="812"/>
      <c r="EEU1" s="812"/>
      <c r="EEV1" s="812"/>
      <c r="EEW1" s="812"/>
      <c r="EEX1" s="812"/>
      <c r="EEY1" s="812"/>
      <c r="EEZ1" s="812"/>
      <c r="EFA1" s="812"/>
      <c r="EFB1" s="812"/>
      <c r="EFC1" s="812"/>
      <c r="EFD1" s="812"/>
      <c r="EFE1" s="812"/>
      <c r="EFF1" s="812"/>
      <c r="EFG1" s="812"/>
      <c r="EFH1" s="812"/>
      <c r="EFI1" s="812"/>
      <c r="EFJ1" s="812"/>
      <c r="EFK1" s="812"/>
      <c r="EFL1" s="812"/>
      <c r="EFM1" s="812"/>
      <c r="EFN1" s="812"/>
      <c r="EFO1" s="812"/>
      <c r="EFP1" s="812"/>
      <c r="EFQ1" s="812"/>
      <c r="EFR1" s="812"/>
      <c r="EFS1" s="812"/>
      <c r="EFT1" s="812"/>
      <c r="EFU1" s="812"/>
      <c r="EFV1" s="812"/>
      <c r="EFW1" s="812"/>
      <c r="EFX1" s="812"/>
      <c r="EFY1" s="812"/>
      <c r="EFZ1" s="812"/>
      <c r="EGA1" s="812"/>
      <c r="EGB1" s="812"/>
      <c r="EGC1" s="812"/>
      <c r="EGD1" s="812"/>
      <c r="EGE1" s="812"/>
      <c r="EGF1" s="812"/>
      <c r="EGG1" s="812"/>
      <c r="EGH1" s="812"/>
      <c r="EGI1" s="812"/>
      <c r="EGJ1" s="812"/>
      <c r="EGK1" s="812"/>
      <c r="EGL1" s="812"/>
      <c r="EGM1" s="812"/>
      <c r="EGN1" s="812"/>
      <c r="EGO1" s="812"/>
      <c r="EGP1" s="812"/>
      <c r="EGQ1" s="812"/>
      <c r="EGR1" s="812"/>
      <c r="EGS1" s="812"/>
      <c r="EGT1" s="812"/>
      <c r="EGU1" s="812"/>
      <c r="EGV1" s="812"/>
      <c r="EGW1" s="812"/>
      <c r="EGX1" s="812"/>
      <c r="EGY1" s="812"/>
      <c r="EGZ1" s="812"/>
      <c r="EHA1" s="812"/>
      <c r="EHB1" s="812"/>
      <c r="EHC1" s="812"/>
      <c r="EHD1" s="812"/>
      <c r="EHE1" s="812"/>
      <c r="EHF1" s="812"/>
      <c r="EHG1" s="812"/>
      <c r="EHH1" s="812"/>
      <c r="EHI1" s="812"/>
      <c r="EHJ1" s="812"/>
      <c r="EHK1" s="812"/>
      <c r="EHL1" s="812"/>
      <c r="EHM1" s="812"/>
      <c r="EHN1" s="812"/>
      <c r="EHO1" s="812"/>
      <c r="EHP1" s="812"/>
      <c r="EHQ1" s="812"/>
      <c r="EHR1" s="812"/>
      <c r="EHS1" s="812"/>
      <c r="EHT1" s="812"/>
      <c r="EHU1" s="812"/>
      <c r="EHV1" s="812"/>
      <c r="EHW1" s="812"/>
      <c r="EHX1" s="812"/>
      <c r="EHY1" s="812"/>
      <c r="EHZ1" s="812"/>
      <c r="EIA1" s="812"/>
      <c r="EIB1" s="812"/>
      <c r="EIC1" s="812"/>
      <c r="EID1" s="812"/>
      <c r="EIE1" s="812"/>
      <c r="EIF1" s="812"/>
      <c r="EIG1" s="812"/>
      <c r="EIH1" s="812"/>
      <c r="EII1" s="812"/>
      <c r="EIJ1" s="812"/>
      <c r="EIK1" s="812"/>
      <c r="EIL1" s="812"/>
      <c r="EIM1" s="812"/>
      <c r="EIN1" s="812"/>
      <c r="EIO1" s="812"/>
      <c r="EIP1" s="812"/>
      <c r="EIQ1" s="812"/>
      <c r="EIR1" s="812"/>
      <c r="EIS1" s="812"/>
      <c r="EIT1" s="812"/>
      <c r="EIU1" s="812"/>
      <c r="EIV1" s="812"/>
      <c r="EIW1" s="812"/>
      <c r="EIX1" s="812"/>
      <c r="EIY1" s="812"/>
      <c r="EIZ1" s="812"/>
      <c r="EJA1" s="812"/>
      <c r="EJB1" s="812"/>
      <c r="EJC1" s="812"/>
      <c r="EJD1" s="812"/>
      <c r="EJE1" s="812"/>
      <c r="EJF1" s="812"/>
      <c r="EJG1" s="812"/>
      <c r="EJH1" s="812"/>
      <c r="EJI1" s="812"/>
      <c r="EJJ1" s="812"/>
      <c r="EJK1" s="812"/>
      <c r="EJL1" s="812"/>
      <c r="EJM1" s="812"/>
      <c r="EJN1" s="812"/>
      <c r="EJO1" s="812"/>
      <c r="EJP1" s="812"/>
      <c r="EJQ1" s="812"/>
      <c r="EJR1" s="812"/>
      <c r="EJS1" s="812"/>
      <c r="EJT1" s="812"/>
      <c r="EJU1" s="812"/>
      <c r="EJV1" s="812"/>
      <c r="EJW1" s="812"/>
      <c r="EJX1" s="812"/>
      <c r="EJY1" s="812"/>
      <c r="EJZ1" s="812"/>
      <c r="EKA1" s="812"/>
      <c r="EKB1" s="812"/>
      <c r="EKC1" s="812"/>
      <c r="EKD1" s="812"/>
      <c r="EKE1" s="812"/>
      <c r="EKF1" s="812"/>
      <c r="EKG1" s="812"/>
      <c r="EKH1" s="812"/>
      <c r="EKI1" s="812"/>
      <c r="EKJ1" s="812"/>
      <c r="EKK1" s="812"/>
      <c r="EKL1" s="812"/>
      <c r="EKM1" s="812"/>
      <c r="EKN1" s="812"/>
      <c r="EKO1" s="812"/>
      <c r="EKP1" s="812"/>
      <c r="EKQ1" s="812"/>
      <c r="EKR1" s="812"/>
      <c r="EKS1" s="812"/>
      <c r="EKT1" s="812"/>
      <c r="EKU1" s="812"/>
      <c r="EKV1" s="812"/>
      <c r="EKW1" s="812"/>
      <c r="EKX1" s="812"/>
      <c r="EKY1" s="812"/>
      <c r="EKZ1" s="812"/>
      <c r="ELA1" s="812"/>
      <c r="ELB1" s="812"/>
      <c r="ELC1" s="812"/>
      <c r="ELD1" s="812"/>
      <c r="ELE1" s="812"/>
      <c r="ELF1" s="812"/>
      <c r="ELG1" s="812"/>
      <c r="ELH1" s="812"/>
      <c r="ELI1" s="812"/>
      <c r="ELJ1" s="812"/>
      <c r="ELK1" s="812"/>
      <c r="ELL1" s="812"/>
      <c r="ELM1" s="812"/>
      <c r="ELN1" s="812"/>
      <c r="ELO1" s="812"/>
      <c r="ELP1" s="812"/>
      <c r="ELQ1" s="812"/>
      <c r="ELR1" s="812"/>
      <c r="ELS1" s="812"/>
      <c r="ELT1" s="812"/>
      <c r="ELU1" s="812"/>
      <c r="ELV1" s="812"/>
      <c r="ELW1" s="812"/>
      <c r="ELX1" s="812"/>
      <c r="ELY1" s="812"/>
      <c r="ELZ1" s="812"/>
      <c r="EMA1" s="812"/>
      <c r="EMB1" s="812"/>
      <c r="EMC1" s="812"/>
      <c r="EMD1" s="812"/>
      <c r="EME1" s="812"/>
      <c r="EMF1" s="812"/>
      <c r="EMG1" s="812"/>
      <c r="EMH1" s="812"/>
      <c r="EMI1" s="812"/>
      <c r="EMJ1" s="812"/>
      <c r="EMK1" s="812"/>
      <c r="EML1" s="812"/>
      <c r="EMM1" s="812"/>
      <c r="EMN1" s="812"/>
      <c r="EMO1" s="812"/>
      <c r="EMP1" s="812"/>
      <c r="EMQ1" s="812"/>
      <c r="EMR1" s="812"/>
      <c r="EMS1" s="812"/>
      <c r="EMT1" s="812"/>
      <c r="EMU1" s="812"/>
      <c r="EMV1" s="812"/>
      <c r="EMW1" s="812"/>
      <c r="EMX1" s="812"/>
      <c r="EMY1" s="812"/>
      <c r="EMZ1" s="812"/>
      <c r="ENA1" s="812"/>
      <c r="ENB1" s="812"/>
      <c r="ENC1" s="812"/>
      <c r="END1" s="812"/>
      <c r="ENE1" s="812"/>
      <c r="ENF1" s="812"/>
      <c r="ENG1" s="812"/>
      <c r="ENH1" s="812"/>
      <c r="ENI1" s="812"/>
      <c r="ENJ1" s="812"/>
      <c r="ENK1" s="812"/>
      <c r="ENL1" s="812"/>
      <c r="ENM1" s="812"/>
      <c r="ENN1" s="812"/>
      <c r="ENO1" s="812"/>
      <c r="ENP1" s="812"/>
      <c r="ENQ1" s="812"/>
      <c r="ENR1" s="812"/>
      <c r="ENS1" s="812"/>
      <c r="ENT1" s="812"/>
      <c r="ENU1" s="812"/>
      <c r="ENV1" s="812"/>
      <c r="ENW1" s="812"/>
      <c r="ENX1" s="812"/>
      <c r="ENY1" s="812"/>
      <c r="ENZ1" s="812"/>
      <c r="EOA1" s="812"/>
      <c r="EOB1" s="812"/>
      <c r="EOC1" s="812"/>
      <c r="EOD1" s="812"/>
      <c r="EOE1" s="812"/>
      <c r="EOF1" s="812"/>
      <c r="EOG1" s="812"/>
      <c r="EOH1" s="812"/>
      <c r="EOI1" s="812"/>
      <c r="EOJ1" s="812"/>
      <c r="EOK1" s="812"/>
      <c r="EOL1" s="812"/>
      <c r="EOM1" s="812"/>
      <c r="EON1" s="812"/>
      <c r="EOO1" s="812"/>
      <c r="EOP1" s="812"/>
      <c r="EOQ1" s="812"/>
      <c r="EOR1" s="812"/>
      <c r="EOS1" s="812"/>
      <c r="EOT1" s="812"/>
      <c r="EOU1" s="812"/>
      <c r="EOV1" s="812"/>
      <c r="EOW1" s="812"/>
      <c r="EOX1" s="812"/>
      <c r="EOY1" s="812"/>
      <c r="EOZ1" s="812"/>
      <c r="EPA1" s="812"/>
      <c r="EPB1" s="812"/>
      <c r="EPC1" s="812"/>
      <c r="EPD1" s="812"/>
      <c r="EPE1" s="812"/>
      <c r="EPF1" s="812"/>
      <c r="EPG1" s="812"/>
      <c r="EPH1" s="812"/>
      <c r="EPI1" s="812"/>
      <c r="EPJ1" s="812"/>
      <c r="EPK1" s="812"/>
      <c r="EPL1" s="812"/>
      <c r="EPM1" s="812"/>
      <c r="EPN1" s="812"/>
      <c r="EPO1" s="812"/>
      <c r="EPP1" s="812"/>
      <c r="EPQ1" s="812"/>
      <c r="EPR1" s="812"/>
      <c r="EPS1" s="812"/>
      <c r="EPT1" s="812"/>
      <c r="EPU1" s="812"/>
      <c r="EPV1" s="812"/>
      <c r="EPW1" s="812"/>
      <c r="EPX1" s="812"/>
      <c r="EPY1" s="812"/>
      <c r="EPZ1" s="812"/>
      <c r="EQA1" s="812"/>
      <c r="EQB1" s="812"/>
      <c r="EQC1" s="812"/>
      <c r="EQD1" s="812"/>
      <c r="EQE1" s="812"/>
      <c r="EQF1" s="812"/>
      <c r="EQG1" s="812"/>
      <c r="EQH1" s="812"/>
      <c r="EQI1" s="812"/>
      <c r="EQJ1" s="812"/>
      <c r="EQK1" s="812"/>
      <c r="EQL1" s="812"/>
      <c r="EQM1" s="812"/>
      <c r="EQN1" s="812"/>
      <c r="EQO1" s="812"/>
      <c r="EQP1" s="812"/>
      <c r="EQQ1" s="812"/>
      <c r="EQR1" s="812"/>
      <c r="EQS1" s="812"/>
      <c r="EQT1" s="812"/>
      <c r="EQU1" s="812"/>
      <c r="EQV1" s="812"/>
      <c r="EQW1" s="812"/>
      <c r="EQX1" s="812"/>
      <c r="EQY1" s="812"/>
      <c r="EQZ1" s="812"/>
      <c r="ERA1" s="812"/>
      <c r="ERB1" s="812"/>
      <c r="ERC1" s="812"/>
      <c r="ERD1" s="812"/>
      <c r="ERE1" s="812"/>
      <c r="ERF1" s="812"/>
      <c r="ERG1" s="812"/>
      <c r="ERH1" s="812"/>
      <c r="ERI1" s="812"/>
      <c r="ERJ1" s="812"/>
      <c r="ERK1" s="812"/>
      <c r="ERL1" s="812"/>
      <c r="ERM1" s="812"/>
      <c r="ERN1" s="812"/>
      <c r="ERO1" s="812"/>
      <c r="ERP1" s="812"/>
      <c r="ERQ1" s="812"/>
      <c r="ERR1" s="812"/>
      <c r="ERS1" s="812"/>
      <c r="ERT1" s="812"/>
      <c r="ERU1" s="812"/>
      <c r="ERV1" s="812"/>
      <c r="ERW1" s="812"/>
      <c r="ERX1" s="812"/>
      <c r="ERY1" s="812"/>
      <c r="ERZ1" s="812"/>
      <c r="ESA1" s="812"/>
      <c r="ESB1" s="812"/>
      <c r="ESC1" s="812"/>
      <c r="ESD1" s="812"/>
      <c r="ESE1" s="812"/>
      <c r="ESF1" s="812"/>
      <c r="ESG1" s="812"/>
      <c r="ESH1" s="812"/>
      <c r="ESI1" s="812"/>
      <c r="ESJ1" s="812"/>
      <c r="ESK1" s="812"/>
      <c r="ESL1" s="812"/>
      <c r="ESM1" s="812"/>
      <c r="ESN1" s="812"/>
      <c r="ESO1" s="812"/>
      <c r="ESP1" s="812"/>
      <c r="ESQ1" s="812"/>
      <c r="ESR1" s="812"/>
      <c r="ESS1" s="812"/>
      <c r="EST1" s="812"/>
      <c r="ESU1" s="812"/>
      <c r="ESV1" s="812"/>
      <c r="ESW1" s="812"/>
      <c r="ESX1" s="812"/>
      <c r="ESY1" s="812"/>
      <c r="ESZ1" s="812"/>
      <c r="ETA1" s="812"/>
      <c r="ETB1" s="812"/>
      <c r="ETC1" s="812"/>
      <c r="ETD1" s="812"/>
      <c r="ETE1" s="812"/>
      <c r="ETF1" s="812"/>
      <c r="ETG1" s="812"/>
      <c r="ETH1" s="812"/>
      <c r="ETI1" s="812"/>
      <c r="ETJ1" s="812"/>
      <c r="ETK1" s="812"/>
      <c r="ETL1" s="812"/>
      <c r="ETM1" s="812"/>
      <c r="ETN1" s="812"/>
      <c r="ETO1" s="812"/>
      <c r="ETP1" s="812"/>
      <c r="ETQ1" s="812"/>
      <c r="ETR1" s="812"/>
      <c r="ETS1" s="812"/>
      <c r="ETT1" s="812"/>
      <c r="ETU1" s="812"/>
      <c r="ETV1" s="812"/>
      <c r="ETW1" s="812"/>
      <c r="ETX1" s="812"/>
      <c r="ETY1" s="812"/>
      <c r="ETZ1" s="812"/>
      <c r="EUA1" s="812"/>
      <c r="EUB1" s="812"/>
      <c r="EUC1" s="812"/>
      <c r="EUD1" s="812"/>
      <c r="EUE1" s="812"/>
      <c r="EUF1" s="812"/>
      <c r="EUG1" s="812"/>
      <c r="EUH1" s="812"/>
      <c r="EUI1" s="812"/>
      <c r="EUJ1" s="812"/>
      <c r="EUK1" s="812"/>
      <c r="EUL1" s="812"/>
      <c r="EUM1" s="812"/>
      <c r="EUN1" s="812"/>
      <c r="EUO1" s="812"/>
      <c r="EUP1" s="812"/>
      <c r="EUQ1" s="812"/>
      <c r="EUR1" s="812"/>
      <c r="EUS1" s="812"/>
      <c r="EUT1" s="812"/>
      <c r="EUU1" s="812"/>
      <c r="EUV1" s="812"/>
      <c r="EUW1" s="812"/>
      <c r="EUX1" s="812"/>
      <c r="EUY1" s="812"/>
      <c r="EUZ1" s="812"/>
      <c r="EVA1" s="812"/>
      <c r="EVB1" s="812"/>
      <c r="EVC1" s="812"/>
      <c r="EVD1" s="812"/>
      <c r="EVE1" s="812"/>
      <c r="EVF1" s="812"/>
      <c r="EVG1" s="812"/>
      <c r="EVH1" s="812"/>
      <c r="EVI1" s="812"/>
      <c r="EVJ1" s="812"/>
      <c r="EVK1" s="812"/>
      <c r="EVL1" s="812"/>
      <c r="EVM1" s="812"/>
      <c r="EVN1" s="812"/>
      <c r="EVO1" s="812"/>
      <c r="EVP1" s="812"/>
      <c r="EVQ1" s="812"/>
      <c r="EVR1" s="812"/>
      <c r="EVS1" s="812"/>
      <c r="EVT1" s="812"/>
      <c r="EVU1" s="812"/>
      <c r="EVV1" s="812"/>
      <c r="EVW1" s="812"/>
      <c r="EVX1" s="812"/>
      <c r="EVY1" s="812"/>
      <c r="EVZ1" s="812"/>
      <c r="EWA1" s="812"/>
      <c r="EWB1" s="812"/>
      <c r="EWC1" s="812"/>
      <c r="EWD1" s="812"/>
      <c r="EWE1" s="812"/>
      <c r="EWF1" s="812"/>
      <c r="EWG1" s="812"/>
      <c r="EWH1" s="812"/>
      <c r="EWI1" s="812"/>
      <c r="EWJ1" s="812"/>
      <c r="EWK1" s="812"/>
      <c r="EWL1" s="812"/>
      <c r="EWM1" s="812"/>
      <c r="EWN1" s="812"/>
      <c r="EWO1" s="812"/>
      <c r="EWP1" s="812"/>
      <c r="EWQ1" s="812"/>
      <c r="EWR1" s="812"/>
      <c r="EWS1" s="812"/>
      <c r="EWT1" s="812"/>
      <c r="EWU1" s="812"/>
      <c r="EWV1" s="812"/>
      <c r="EWW1" s="812"/>
      <c r="EWX1" s="812"/>
      <c r="EWY1" s="812"/>
      <c r="EWZ1" s="812"/>
      <c r="EXA1" s="812"/>
      <c r="EXB1" s="812"/>
      <c r="EXC1" s="812"/>
      <c r="EXD1" s="812"/>
      <c r="EXE1" s="812"/>
      <c r="EXF1" s="812"/>
      <c r="EXG1" s="812"/>
      <c r="EXH1" s="812"/>
      <c r="EXI1" s="812"/>
      <c r="EXJ1" s="812"/>
      <c r="EXK1" s="812"/>
      <c r="EXL1" s="812"/>
      <c r="EXM1" s="812"/>
      <c r="EXN1" s="812"/>
      <c r="EXO1" s="812"/>
      <c r="EXP1" s="812"/>
      <c r="EXQ1" s="812"/>
      <c r="EXR1" s="812"/>
      <c r="EXS1" s="812"/>
      <c r="EXT1" s="812"/>
      <c r="EXU1" s="812"/>
      <c r="EXV1" s="812"/>
      <c r="EXW1" s="812"/>
      <c r="EXX1" s="812"/>
      <c r="EXY1" s="812"/>
      <c r="EXZ1" s="812"/>
      <c r="EYA1" s="812"/>
      <c r="EYB1" s="812"/>
      <c r="EYC1" s="812"/>
      <c r="EYD1" s="812"/>
      <c r="EYE1" s="812"/>
      <c r="EYF1" s="812"/>
      <c r="EYG1" s="812"/>
      <c r="EYH1" s="812"/>
      <c r="EYI1" s="812"/>
      <c r="EYJ1" s="812"/>
      <c r="EYK1" s="812"/>
      <c r="EYL1" s="812"/>
      <c r="EYM1" s="812"/>
      <c r="EYN1" s="812"/>
      <c r="EYO1" s="812"/>
      <c r="EYP1" s="812"/>
      <c r="EYQ1" s="812"/>
      <c r="EYR1" s="812"/>
      <c r="EYS1" s="812"/>
      <c r="EYT1" s="812"/>
      <c r="EYU1" s="812"/>
      <c r="EYV1" s="812"/>
      <c r="EYW1" s="812"/>
      <c r="EYX1" s="812"/>
      <c r="EYY1" s="812"/>
      <c r="EYZ1" s="812"/>
      <c r="EZA1" s="812"/>
      <c r="EZB1" s="812"/>
      <c r="EZC1" s="812"/>
      <c r="EZD1" s="812"/>
      <c r="EZE1" s="812"/>
      <c r="EZF1" s="812"/>
      <c r="EZG1" s="812"/>
      <c r="EZH1" s="812"/>
      <c r="EZI1" s="812"/>
      <c r="EZJ1" s="812"/>
      <c r="EZK1" s="812"/>
      <c r="EZL1" s="812"/>
      <c r="EZM1" s="812"/>
      <c r="EZN1" s="812"/>
      <c r="EZO1" s="812"/>
      <c r="EZP1" s="812"/>
      <c r="EZQ1" s="812"/>
      <c r="EZR1" s="812"/>
      <c r="EZS1" s="812"/>
      <c r="EZT1" s="812"/>
      <c r="EZU1" s="812"/>
      <c r="EZV1" s="812"/>
      <c r="EZW1" s="812"/>
      <c r="EZX1" s="812"/>
      <c r="EZY1" s="812"/>
      <c r="EZZ1" s="812"/>
      <c r="FAA1" s="812"/>
      <c r="FAB1" s="812"/>
      <c r="FAC1" s="812"/>
      <c r="FAD1" s="812"/>
      <c r="FAE1" s="812"/>
      <c r="FAF1" s="812"/>
      <c r="FAG1" s="812"/>
      <c r="FAH1" s="812"/>
      <c r="FAI1" s="812"/>
      <c r="FAJ1" s="812"/>
      <c r="FAK1" s="812"/>
      <c r="FAL1" s="812"/>
      <c r="FAM1" s="812"/>
      <c r="FAN1" s="812"/>
      <c r="FAO1" s="812"/>
      <c r="FAP1" s="812"/>
      <c r="FAQ1" s="812"/>
      <c r="FAR1" s="812"/>
      <c r="FAS1" s="812"/>
      <c r="FAT1" s="812"/>
      <c r="FAU1" s="812"/>
      <c r="FAV1" s="812"/>
      <c r="FAW1" s="812"/>
      <c r="FAX1" s="812"/>
      <c r="FAY1" s="812"/>
      <c r="FAZ1" s="812"/>
      <c r="FBA1" s="812"/>
      <c r="FBB1" s="812"/>
      <c r="FBC1" s="812"/>
      <c r="FBD1" s="812"/>
      <c r="FBE1" s="812"/>
      <c r="FBF1" s="812"/>
      <c r="FBG1" s="812"/>
      <c r="FBH1" s="812"/>
      <c r="FBI1" s="812"/>
      <c r="FBJ1" s="812"/>
      <c r="FBK1" s="812"/>
      <c r="FBL1" s="812"/>
      <c r="FBM1" s="812"/>
      <c r="FBN1" s="812"/>
      <c r="FBO1" s="812"/>
      <c r="FBP1" s="812"/>
      <c r="FBQ1" s="812"/>
      <c r="FBR1" s="812"/>
      <c r="FBS1" s="812"/>
      <c r="FBT1" s="812"/>
      <c r="FBU1" s="812"/>
      <c r="FBV1" s="812"/>
      <c r="FBW1" s="812"/>
      <c r="FBX1" s="812"/>
      <c r="FBY1" s="812"/>
      <c r="FBZ1" s="812"/>
      <c r="FCA1" s="812"/>
      <c r="FCB1" s="812"/>
      <c r="FCC1" s="812"/>
      <c r="FCD1" s="812"/>
      <c r="FCE1" s="812"/>
      <c r="FCF1" s="812"/>
      <c r="FCG1" s="812"/>
      <c r="FCH1" s="812"/>
      <c r="FCI1" s="812"/>
      <c r="FCJ1" s="812"/>
      <c r="FCK1" s="812"/>
      <c r="FCL1" s="812"/>
      <c r="FCM1" s="812"/>
      <c r="FCN1" s="812"/>
      <c r="FCO1" s="812"/>
      <c r="FCP1" s="812"/>
      <c r="FCQ1" s="812"/>
      <c r="FCR1" s="812"/>
      <c r="FCS1" s="812"/>
      <c r="FCT1" s="812"/>
      <c r="FCU1" s="812"/>
      <c r="FCV1" s="812"/>
      <c r="FCW1" s="812"/>
      <c r="FCX1" s="812"/>
      <c r="FCY1" s="812"/>
      <c r="FCZ1" s="812"/>
      <c r="FDA1" s="812"/>
      <c r="FDB1" s="812"/>
      <c r="FDC1" s="812"/>
      <c r="FDD1" s="812"/>
      <c r="FDE1" s="812"/>
      <c r="FDF1" s="812"/>
      <c r="FDG1" s="812"/>
      <c r="FDH1" s="812"/>
      <c r="FDI1" s="812"/>
      <c r="FDJ1" s="812"/>
      <c r="FDK1" s="812"/>
      <c r="FDL1" s="812"/>
      <c r="FDM1" s="812"/>
      <c r="FDN1" s="812"/>
      <c r="FDO1" s="812"/>
      <c r="FDP1" s="812"/>
      <c r="FDQ1" s="812"/>
      <c r="FDR1" s="812"/>
      <c r="FDS1" s="812"/>
      <c r="FDT1" s="812"/>
      <c r="FDU1" s="812"/>
      <c r="FDV1" s="812"/>
      <c r="FDW1" s="812"/>
      <c r="FDX1" s="812"/>
      <c r="FDY1" s="812"/>
      <c r="FDZ1" s="812"/>
      <c r="FEA1" s="812"/>
      <c r="FEB1" s="812"/>
      <c r="FEC1" s="812"/>
      <c r="FED1" s="812"/>
      <c r="FEE1" s="812"/>
      <c r="FEF1" s="812"/>
      <c r="FEG1" s="812"/>
      <c r="FEH1" s="812"/>
      <c r="FEI1" s="812"/>
      <c r="FEJ1" s="812"/>
      <c r="FEK1" s="812"/>
      <c r="FEL1" s="812"/>
      <c r="FEM1" s="812"/>
      <c r="FEN1" s="812"/>
      <c r="FEO1" s="812"/>
      <c r="FEP1" s="812"/>
      <c r="FEQ1" s="812"/>
      <c r="FER1" s="812"/>
      <c r="FES1" s="812"/>
      <c r="FET1" s="812"/>
      <c r="FEU1" s="812"/>
      <c r="FEV1" s="812"/>
      <c r="FEW1" s="812"/>
      <c r="FEX1" s="812"/>
      <c r="FEY1" s="812"/>
      <c r="FEZ1" s="812"/>
      <c r="FFA1" s="812"/>
      <c r="FFB1" s="812"/>
      <c r="FFC1" s="812"/>
      <c r="FFD1" s="812"/>
      <c r="FFE1" s="812"/>
      <c r="FFF1" s="812"/>
      <c r="FFG1" s="812"/>
      <c r="FFH1" s="812"/>
      <c r="FFI1" s="812"/>
      <c r="FFJ1" s="812"/>
      <c r="FFK1" s="812"/>
      <c r="FFL1" s="812"/>
      <c r="FFM1" s="812"/>
      <c r="FFN1" s="812"/>
      <c r="FFO1" s="812"/>
      <c r="FFP1" s="812"/>
      <c r="FFQ1" s="812"/>
      <c r="FFR1" s="812"/>
      <c r="FFS1" s="812"/>
      <c r="FFT1" s="812"/>
      <c r="FFU1" s="812"/>
      <c r="FFV1" s="812"/>
      <c r="FFW1" s="812"/>
      <c r="FFX1" s="812"/>
      <c r="FFY1" s="812"/>
      <c r="FFZ1" s="812"/>
      <c r="FGA1" s="812"/>
      <c r="FGB1" s="812"/>
      <c r="FGC1" s="812"/>
      <c r="FGD1" s="812"/>
      <c r="FGE1" s="812"/>
      <c r="FGF1" s="812"/>
      <c r="FGG1" s="812"/>
      <c r="FGH1" s="812"/>
      <c r="FGI1" s="812"/>
      <c r="FGJ1" s="812"/>
      <c r="FGK1" s="812"/>
      <c r="FGL1" s="812"/>
      <c r="FGM1" s="812"/>
      <c r="FGN1" s="812"/>
      <c r="FGO1" s="812"/>
      <c r="FGP1" s="812"/>
      <c r="FGQ1" s="812"/>
      <c r="FGR1" s="812"/>
      <c r="FGS1" s="812"/>
      <c r="FGT1" s="812"/>
      <c r="FGU1" s="812"/>
      <c r="FGV1" s="812"/>
      <c r="FGW1" s="812"/>
      <c r="FGX1" s="812"/>
      <c r="FGY1" s="812"/>
      <c r="FGZ1" s="812"/>
      <c r="FHA1" s="812"/>
      <c r="FHB1" s="812"/>
      <c r="FHC1" s="812"/>
      <c r="FHD1" s="812"/>
      <c r="FHE1" s="812"/>
      <c r="FHF1" s="812"/>
      <c r="FHG1" s="812"/>
      <c r="FHH1" s="812"/>
      <c r="FHI1" s="812"/>
      <c r="FHJ1" s="812"/>
      <c r="FHK1" s="812"/>
      <c r="FHL1" s="812"/>
      <c r="FHM1" s="812"/>
      <c r="FHN1" s="812"/>
      <c r="FHO1" s="812"/>
      <c r="FHP1" s="812"/>
      <c r="FHQ1" s="812"/>
      <c r="FHR1" s="812"/>
      <c r="FHS1" s="812"/>
      <c r="FHT1" s="812"/>
      <c r="FHU1" s="812"/>
      <c r="FHV1" s="812"/>
      <c r="FHW1" s="812"/>
      <c r="FHX1" s="812"/>
      <c r="FHY1" s="812"/>
      <c r="FHZ1" s="812"/>
      <c r="FIA1" s="812"/>
      <c r="FIB1" s="812"/>
      <c r="FIC1" s="812"/>
      <c r="FID1" s="812"/>
      <c r="FIE1" s="812"/>
      <c r="FIF1" s="812"/>
      <c r="FIG1" s="812"/>
      <c r="FIH1" s="812"/>
      <c r="FII1" s="812"/>
      <c r="FIJ1" s="812"/>
      <c r="FIK1" s="812"/>
      <c r="FIL1" s="812"/>
      <c r="FIM1" s="812"/>
      <c r="FIN1" s="812"/>
      <c r="FIO1" s="812"/>
      <c r="FIP1" s="812"/>
      <c r="FIQ1" s="812"/>
      <c r="FIR1" s="812"/>
      <c r="FIS1" s="812"/>
      <c r="FIT1" s="812"/>
      <c r="FIU1" s="812"/>
      <c r="FIV1" s="812"/>
      <c r="FIW1" s="812"/>
      <c r="FIX1" s="812"/>
      <c r="FIY1" s="812"/>
      <c r="FIZ1" s="812"/>
      <c r="FJA1" s="812"/>
      <c r="FJB1" s="812"/>
      <c r="FJC1" s="812"/>
      <c r="FJD1" s="812"/>
      <c r="FJE1" s="812"/>
      <c r="FJF1" s="812"/>
      <c r="FJG1" s="812"/>
      <c r="FJH1" s="812"/>
      <c r="FJI1" s="812"/>
      <c r="FJJ1" s="812"/>
      <c r="FJK1" s="812"/>
      <c r="FJL1" s="812"/>
      <c r="FJM1" s="812"/>
      <c r="FJN1" s="812"/>
      <c r="FJO1" s="812"/>
      <c r="FJP1" s="812"/>
      <c r="FJQ1" s="812"/>
      <c r="FJR1" s="812"/>
      <c r="FJS1" s="812"/>
      <c r="FJT1" s="812"/>
      <c r="FJU1" s="812"/>
      <c r="FJV1" s="812"/>
      <c r="FJW1" s="812"/>
      <c r="FJX1" s="812"/>
      <c r="FJY1" s="812"/>
      <c r="FJZ1" s="812"/>
      <c r="FKA1" s="812"/>
      <c r="FKB1" s="812"/>
      <c r="FKC1" s="812"/>
      <c r="FKD1" s="812"/>
      <c r="FKE1" s="812"/>
      <c r="FKF1" s="812"/>
      <c r="FKG1" s="812"/>
      <c r="FKH1" s="812"/>
      <c r="FKI1" s="812"/>
      <c r="FKJ1" s="812"/>
      <c r="FKK1" s="812"/>
      <c r="FKL1" s="812"/>
      <c r="FKM1" s="812"/>
      <c r="FKN1" s="812"/>
      <c r="FKO1" s="812"/>
      <c r="FKP1" s="812"/>
      <c r="FKQ1" s="812"/>
      <c r="FKR1" s="812"/>
      <c r="FKS1" s="812"/>
      <c r="FKT1" s="812"/>
      <c r="FKU1" s="812"/>
      <c r="FKV1" s="812"/>
      <c r="FKW1" s="812"/>
      <c r="FKX1" s="812"/>
      <c r="FKY1" s="812"/>
      <c r="FKZ1" s="812"/>
      <c r="FLA1" s="812"/>
      <c r="FLB1" s="812"/>
      <c r="FLC1" s="812"/>
      <c r="FLD1" s="812"/>
      <c r="FLE1" s="812"/>
      <c r="FLF1" s="812"/>
      <c r="FLG1" s="812"/>
      <c r="FLH1" s="812"/>
      <c r="FLI1" s="812"/>
      <c r="FLJ1" s="812"/>
      <c r="FLK1" s="812"/>
      <c r="FLL1" s="812"/>
      <c r="FLM1" s="812"/>
      <c r="FLN1" s="812"/>
      <c r="FLO1" s="812"/>
      <c r="FLP1" s="812"/>
      <c r="FLQ1" s="812"/>
      <c r="FLR1" s="812"/>
      <c r="FLS1" s="812"/>
      <c r="FLT1" s="812"/>
      <c r="FLU1" s="812"/>
      <c r="FLV1" s="812"/>
      <c r="FLW1" s="812"/>
      <c r="FLX1" s="812"/>
      <c r="FLY1" s="812"/>
      <c r="FLZ1" s="812"/>
      <c r="FMA1" s="812"/>
      <c r="FMB1" s="812"/>
      <c r="FMC1" s="812"/>
      <c r="FMD1" s="812"/>
      <c r="FME1" s="812"/>
      <c r="FMF1" s="812"/>
      <c r="FMG1" s="812"/>
      <c r="FMH1" s="812"/>
      <c r="FMI1" s="812"/>
      <c r="FMJ1" s="812"/>
      <c r="FMK1" s="812"/>
      <c r="FML1" s="812"/>
      <c r="FMM1" s="812"/>
      <c r="FMN1" s="812"/>
      <c r="FMO1" s="812"/>
      <c r="FMP1" s="812"/>
      <c r="FMQ1" s="812"/>
      <c r="FMR1" s="812"/>
      <c r="FMS1" s="812"/>
      <c r="FMT1" s="812"/>
      <c r="FMU1" s="812"/>
      <c r="FMV1" s="812"/>
      <c r="FMW1" s="812"/>
      <c r="FMX1" s="812"/>
      <c r="FMY1" s="812"/>
      <c r="FMZ1" s="812"/>
      <c r="FNA1" s="812"/>
      <c r="FNB1" s="812"/>
      <c r="FNC1" s="812"/>
      <c r="FND1" s="812"/>
      <c r="FNE1" s="812"/>
      <c r="FNF1" s="812"/>
      <c r="FNG1" s="812"/>
      <c r="FNH1" s="812"/>
      <c r="FNI1" s="812"/>
      <c r="FNJ1" s="812"/>
      <c r="FNK1" s="812"/>
      <c r="FNL1" s="812"/>
      <c r="FNM1" s="812"/>
      <c r="FNN1" s="812"/>
      <c r="FNO1" s="812"/>
      <c r="FNP1" s="812"/>
      <c r="FNQ1" s="812"/>
      <c r="FNR1" s="812"/>
      <c r="FNS1" s="812"/>
      <c r="FNT1" s="812"/>
      <c r="FNU1" s="812"/>
      <c r="FNV1" s="812"/>
      <c r="FNW1" s="812"/>
      <c r="FNX1" s="812"/>
      <c r="FNY1" s="812"/>
      <c r="FNZ1" s="812"/>
      <c r="FOA1" s="812"/>
      <c r="FOB1" s="812"/>
      <c r="FOC1" s="812"/>
      <c r="FOD1" s="812"/>
      <c r="FOE1" s="812"/>
      <c r="FOF1" s="812"/>
      <c r="FOG1" s="812"/>
      <c r="FOH1" s="812"/>
      <c r="FOI1" s="812"/>
      <c r="FOJ1" s="812"/>
      <c r="FOK1" s="812"/>
      <c r="FOL1" s="812"/>
      <c r="FOM1" s="812"/>
      <c r="FON1" s="812"/>
      <c r="FOO1" s="812"/>
      <c r="FOP1" s="812"/>
      <c r="FOQ1" s="812"/>
      <c r="FOR1" s="812"/>
      <c r="FOS1" s="812"/>
      <c r="FOT1" s="812"/>
      <c r="FOU1" s="812"/>
      <c r="FOV1" s="812"/>
      <c r="FOW1" s="812"/>
      <c r="FOX1" s="812"/>
      <c r="FOY1" s="812"/>
      <c r="FOZ1" s="812"/>
      <c r="FPA1" s="812"/>
      <c r="FPB1" s="812"/>
      <c r="FPC1" s="812"/>
      <c r="FPD1" s="812"/>
      <c r="FPE1" s="812"/>
      <c r="FPF1" s="812"/>
      <c r="FPG1" s="812"/>
      <c r="FPH1" s="812"/>
      <c r="FPI1" s="812"/>
      <c r="FPJ1" s="812"/>
      <c r="FPK1" s="812"/>
      <c r="FPL1" s="812"/>
      <c r="FPM1" s="812"/>
      <c r="FPN1" s="812"/>
      <c r="FPO1" s="812"/>
      <c r="FPP1" s="812"/>
      <c r="FPQ1" s="812"/>
      <c r="FPR1" s="812"/>
      <c r="FPS1" s="812"/>
      <c r="FPT1" s="812"/>
      <c r="FPU1" s="812"/>
      <c r="FPV1" s="812"/>
      <c r="FPW1" s="812"/>
      <c r="FPX1" s="812"/>
      <c r="FPY1" s="812"/>
      <c r="FPZ1" s="812"/>
      <c r="FQA1" s="812"/>
      <c r="FQB1" s="812"/>
      <c r="FQC1" s="812"/>
      <c r="FQD1" s="812"/>
      <c r="FQE1" s="812"/>
      <c r="FQF1" s="812"/>
      <c r="FQG1" s="812"/>
      <c r="FQH1" s="812"/>
      <c r="FQI1" s="812"/>
      <c r="FQJ1" s="812"/>
      <c r="FQK1" s="812"/>
      <c r="FQL1" s="812"/>
      <c r="FQM1" s="812"/>
      <c r="FQN1" s="812"/>
      <c r="FQO1" s="812"/>
      <c r="FQP1" s="812"/>
      <c r="FQQ1" s="812"/>
      <c r="FQR1" s="812"/>
      <c r="FQS1" s="812"/>
      <c r="FQT1" s="812"/>
      <c r="FQU1" s="812"/>
      <c r="FQV1" s="812"/>
      <c r="FQW1" s="812"/>
      <c r="FQX1" s="812"/>
      <c r="FQY1" s="812"/>
      <c r="FQZ1" s="812"/>
      <c r="FRA1" s="812"/>
      <c r="FRB1" s="812"/>
      <c r="FRC1" s="812"/>
      <c r="FRD1" s="812"/>
      <c r="FRE1" s="812"/>
      <c r="FRF1" s="812"/>
      <c r="FRG1" s="812"/>
      <c r="FRH1" s="812"/>
      <c r="FRI1" s="812"/>
      <c r="FRJ1" s="812"/>
      <c r="FRK1" s="812"/>
      <c r="FRL1" s="812"/>
      <c r="FRM1" s="812"/>
      <c r="FRN1" s="812"/>
      <c r="FRO1" s="812"/>
      <c r="FRP1" s="812"/>
      <c r="FRQ1" s="812"/>
      <c r="FRR1" s="812"/>
      <c r="FRS1" s="812"/>
      <c r="FRT1" s="812"/>
      <c r="FRU1" s="812"/>
      <c r="FRV1" s="812"/>
      <c r="FRW1" s="812"/>
      <c r="FRX1" s="812"/>
      <c r="FRY1" s="812"/>
      <c r="FRZ1" s="812"/>
      <c r="FSA1" s="812"/>
      <c r="FSB1" s="812"/>
      <c r="FSC1" s="812"/>
      <c r="FSD1" s="812"/>
      <c r="FSE1" s="812"/>
      <c r="FSF1" s="812"/>
      <c r="FSG1" s="812"/>
      <c r="FSH1" s="812"/>
      <c r="FSI1" s="812"/>
      <c r="FSJ1" s="812"/>
      <c r="FSK1" s="812"/>
      <c r="FSL1" s="812"/>
      <c r="FSM1" s="812"/>
      <c r="FSN1" s="812"/>
      <c r="FSO1" s="812"/>
      <c r="FSP1" s="812"/>
      <c r="FSQ1" s="812"/>
      <c r="FSR1" s="812"/>
      <c r="FSS1" s="812"/>
      <c r="FST1" s="812"/>
      <c r="FSU1" s="812"/>
      <c r="FSV1" s="812"/>
      <c r="FSW1" s="812"/>
      <c r="FSX1" s="812"/>
      <c r="FSY1" s="812"/>
      <c r="FSZ1" s="812"/>
      <c r="FTA1" s="812"/>
      <c r="FTB1" s="812"/>
      <c r="FTC1" s="812"/>
      <c r="FTD1" s="812"/>
      <c r="FTE1" s="812"/>
      <c r="FTF1" s="812"/>
      <c r="FTG1" s="812"/>
      <c r="FTH1" s="812"/>
      <c r="FTI1" s="812"/>
      <c r="FTJ1" s="812"/>
      <c r="FTK1" s="812"/>
      <c r="FTL1" s="812"/>
      <c r="FTM1" s="812"/>
      <c r="FTN1" s="812"/>
      <c r="FTO1" s="812"/>
      <c r="FTP1" s="812"/>
      <c r="FTQ1" s="812"/>
      <c r="FTR1" s="812"/>
      <c r="FTS1" s="812"/>
      <c r="FTT1" s="812"/>
      <c r="FTU1" s="812"/>
      <c r="FTV1" s="812"/>
      <c r="FTW1" s="812"/>
      <c r="FTX1" s="812"/>
      <c r="FTY1" s="812"/>
      <c r="FTZ1" s="812"/>
      <c r="FUA1" s="812"/>
      <c r="FUB1" s="812"/>
      <c r="FUC1" s="812"/>
      <c r="FUD1" s="812"/>
      <c r="FUE1" s="812"/>
      <c r="FUF1" s="812"/>
      <c r="FUG1" s="812"/>
      <c r="FUH1" s="812"/>
      <c r="FUI1" s="812"/>
      <c r="FUJ1" s="812"/>
      <c r="FUK1" s="812"/>
      <c r="FUL1" s="812"/>
      <c r="FUM1" s="812"/>
      <c r="FUN1" s="812"/>
      <c r="FUO1" s="812"/>
      <c r="FUP1" s="812"/>
      <c r="FUQ1" s="812"/>
      <c r="FUR1" s="812"/>
      <c r="FUS1" s="812"/>
      <c r="FUT1" s="812"/>
      <c r="FUU1" s="812"/>
      <c r="FUV1" s="812"/>
      <c r="FUW1" s="812"/>
      <c r="FUX1" s="812"/>
      <c r="FUY1" s="812"/>
      <c r="FUZ1" s="812"/>
      <c r="FVA1" s="812"/>
      <c r="FVB1" s="812"/>
      <c r="FVC1" s="812"/>
      <c r="FVD1" s="812"/>
      <c r="FVE1" s="812"/>
      <c r="FVF1" s="812"/>
      <c r="FVG1" s="812"/>
      <c r="FVH1" s="812"/>
      <c r="FVI1" s="812"/>
      <c r="FVJ1" s="812"/>
      <c r="FVK1" s="812"/>
      <c r="FVL1" s="812"/>
      <c r="FVM1" s="812"/>
      <c r="FVN1" s="812"/>
      <c r="FVO1" s="812"/>
      <c r="FVP1" s="812"/>
      <c r="FVQ1" s="812"/>
      <c r="FVR1" s="812"/>
      <c r="FVS1" s="812"/>
      <c r="FVT1" s="812"/>
      <c r="FVU1" s="812"/>
      <c r="FVV1" s="812"/>
      <c r="FVW1" s="812"/>
      <c r="FVX1" s="812"/>
      <c r="FVY1" s="812"/>
      <c r="FVZ1" s="812"/>
      <c r="FWA1" s="812"/>
      <c r="FWB1" s="812"/>
      <c r="FWC1" s="812"/>
      <c r="FWD1" s="812"/>
      <c r="FWE1" s="812"/>
      <c r="FWF1" s="812"/>
      <c r="FWG1" s="812"/>
      <c r="FWH1" s="812"/>
      <c r="FWI1" s="812"/>
      <c r="FWJ1" s="812"/>
      <c r="FWK1" s="812"/>
      <c r="FWL1" s="812"/>
      <c r="FWM1" s="812"/>
      <c r="FWN1" s="812"/>
      <c r="FWO1" s="812"/>
      <c r="FWP1" s="812"/>
      <c r="FWQ1" s="812"/>
      <c r="FWR1" s="812"/>
      <c r="FWS1" s="812"/>
      <c r="FWT1" s="812"/>
      <c r="FWU1" s="812"/>
      <c r="FWV1" s="812"/>
      <c r="FWW1" s="812"/>
      <c r="FWX1" s="812"/>
      <c r="FWY1" s="812"/>
      <c r="FWZ1" s="812"/>
      <c r="FXA1" s="812"/>
      <c r="FXB1" s="812"/>
      <c r="FXC1" s="812"/>
      <c r="FXD1" s="812"/>
      <c r="FXE1" s="812"/>
      <c r="FXF1" s="812"/>
      <c r="FXG1" s="812"/>
      <c r="FXH1" s="812"/>
      <c r="FXI1" s="812"/>
      <c r="FXJ1" s="812"/>
      <c r="FXK1" s="812"/>
      <c r="FXL1" s="812"/>
      <c r="FXM1" s="812"/>
      <c r="FXN1" s="812"/>
      <c r="FXO1" s="812"/>
      <c r="FXP1" s="812"/>
      <c r="FXQ1" s="812"/>
      <c r="FXR1" s="812"/>
      <c r="FXS1" s="812"/>
      <c r="FXT1" s="812"/>
      <c r="FXU1" s="812"/>
      <c r="FXV1" s="812"/>
      <c r="FXW1" s="812"/>
      <c r="FXX1" s="812"/>
      <c r="FXY1" s="812"/>
      <c r="FXZ1" s="812"/>
      <c r="FYA1" s="812"/>
      <c r="FYB1" s="812"/>
      <c r="FYC1" s="812"/>
      <c r="FYD1" s="812"/>
      <c r="FYE1" s="812"/>
      <c r="FYF1" s="812"/>
      <c r="FYG1" s="812"/>
      <c r="FYH1" s="812"/>
      <c r="FYI1" s="812"/>
      <c r="FYJ1" s="812"/>
      <c r="FYK1" s="812"/>
      <c r="FYL1" s="812"/>
      <c r="FYM1" s="812"/>
      <c r="FYN1" s="812"/>
      <c r="FYO1" s="812"/>
      <c r="FYP1" s="812"/>
      <c r="FYQ1" s="812"/>
      <c r="FYR1" s="812"/>
      <c r="FYS1" s="812"/>
      <c r="FYT1" s="812"/>
      <c r="FYU1" s="812"/>
      <c r="FYV1" s="812"/>
      <c r="FYW1" s="812"/>
      <c r="FYX1" s="812"/>
      <c r="FYY1" s="812"/>
      <c r="FYZ1" s="812"/>
      <c r="FZA1" s="812"/>
      <c r="FZB1" s="812"/>
      <c r="FZC1" s="812"/>
      <c r="FZD1" s="812"/>
      <c r="FZE1" s="812"/>
      <c r="FZF1" s="812"/>
      <c r="FZG1" s="812"/>
      <c r="FZH1" s="812"/>
      <c r="FZI1" s="812"/>
      <c r="FZJ1" s="812"/>
      <c r="FZK1" s="812"/>
      <c r="FZL1" s="812"/>
      <c r="FZM1" s="812"/>
      <c r="FZN1" s="812"/>
      <c r="FZO1" s="812"/>
      <c r="FZP1" s="812"/>
      <c r="FZQ1" s="812"/>
      <c r="FZR1" s="812"/>
      <c r="FZS1" s="812"/>
      <c r="FZT1" s="812"/>
      <c r="FZU1" s="812"/>
      <c r="FZV1" s="812"/>
      <c r="FZW1" s="812"/>
      <c r="FZX1" s="812"/>
      <c r="FZY1" s="812"/>
      <c r="FZZ1" s="812"/>
      <c r="GAA1" s="812"/>
      <c r="GAB1" s="812"/>
      <c r="GAC1" s="812"/>
      <c r="GAD1" s="812"/>
      <c r="GAE1" s="812"/>
      <c r="GAF1" s="812"/>
      <c r="GAG1" s="812"/>
      <c r="GAH1" s="812"/>
      <c r="GAI1" s="812"/>
      <c r="GAJ1" s="812"/>
      <c r="GAK1" s="812"/>
      <c r="GAL1" s="812"/>
      <c r="GAM1" s="812"/>
      <c r="GAN1" s="812"/>
      <c r="GAO1" s="812"/>
      <c r="GAP1" s="812"/>
      <c r="GAQ1" s="812"/>
      <c r="GAR1" s="812"/>
      <c r="GAS1" s="812"/>
      <c r="GAT1" s="812"/>
      <c r="GAU1" s="812"/>
      <c r="GAV1" s="812"/>
      <c r="GAW1" s="812"/>
      <c r="GAX1" s="812"/>
      <c r="GAY1" s="812"/>
      <c r="GAZ1" s="812"/>
      <c r="GBA1" s="812"/>
      <c r="GBB1" s="812"/>
      <c r="GBC1" s="812"/>
      <c r="GBD1" s="812"/>
      <c r="GBE1" s="812"/>
      <c r="GBF1" s="812"/>
      <c r="GBG1" s="812"/>
      <c r="GBH1" s="812"/>
      <c r="GBI1" s="812"/>
      <c r="GBJ1" s="812"/>
      <c r="GBK1" s="812"/>
      <c r="GBL1" s="812"/>
      <c r="GBM1" s="812"/>
      <c r="GBN1" s="812"/>
      <c r="GBO1" s="812"/>
      <c r="GBP1" s="812"/>
      <c r="GBQ1" s="812"/>
      <c r="GBR1" s="812"/>
      <c r="GBS1" s="812"/>
      <c r="GBT1" s="812"/>
      <c r="GBU1" s="812"/>
      <c r="GBV1" s="812"/>
      <c r="GBW1" s="812"/>
      <c r="GBX1" s="812"/>
      <c r="GBY1" s="812"/>
      <c r="GBZ1" s="812"/>
      <c r="GCA1" s="812"/>
      <c r="GCB1" s="812"/>
      <c r="GCC1" s="812"/>
      <c r="GCD1" s="812"/>
      <c r="GCE1" s="812"/>
      <c r="GCF1" s="812"/>
      <c r="GCG1" s="812"/>
      <c r="GCH1" s="812"/>
      <c r="GCI1" s="812"/>
      <c r="GCJ1" s="812"/>
      <c r="GCK1" s="812"/>
      <c r="GCL1" s="812"/>
      <c r="GCM1" s="812"/>
      <c r="GCN1" s="812"/>
      <c r="GCO1" s="812"/>
      <c r="GCP1" s="812"/>
      <c r="GCQ1" s="812"/>
      <c r="GCR1" s="812"/>
      <c r="GCS1" s="812"/>
      <c r="GCT1" s="812"/>
      <c r="GCU1" s="812"/>
      <c r="GCV1" s="812"/>
      <c r="GCW1" s="812"/>
      <c r="GCX1" s="812"/>
      <c r="GCY1" s="812"/>
      <c r="GCZ1" s="812"/>
      <c r="GDA1" s="812"/>
      <c r="GDB1" s="812"/>
      <c r="GDC1" s="812"/>
      <c r="GDD1" s="812"/>
      <c r="GDE1" s="812"/>
      <c r="GDF1" s="812"/>
      <c r="GDG1" s="812"/>
      <c r="GDH1" s="812"/>
      <c r="GDI1" s="812"/>
      <c r="GDJ1" s="812"/>
      <c r="GDK1" s="812"/>
      <c r="GDL1" s="812"/>
      <c r="GDM1" s="812"/>
      <c r="GDN1" s="812"/>
      <c r="GDO1" s="812"/>
      <c r="GDP1" s="812"/>
      <c r="GDQ1" s="812"/>
      <c r="GDR1" s="812"/>
      <c r="GDS1" s="812"/>
      <c r="GDT1" s="812"/>
      <c r="GDU1" s="812"/>
      <c r="GDV1" s="812"/>
      <c r="GDW1" s="812"/>
      <c r="GDX1" s="812"/>
      <c r="GDY1" s="812"/>
      <c r="GDZ1" s="812"/>
      <c r="GEA1" s="812"/>
      <c r="GEB1" s="812"/>
      <c r="GEC1" s="812"/>
      <c r="GED1" s="812"/>
      <c r="GEE1" s="812"/>
      <c r="GEF1" s="812"/>
      <c r="GEG1" s="812"/>
      <c r="GEH1" s="812"/>
      <c r="GEI1" s="812"/>
      <c r="GEJ1" s="812"/>
      <c r="GEK1" s="812"/>
      <c r="GEL1" s="812"/>
      <c r="GEM1" s="812"/>
      <c r="GEN1" s="812"/>
      <c r="GEO1" s="812"/>
      <c r="GEP1" s="812"/>
      <c r="GEQ1" s="812"/>
      <c r="GER1" s="812"/>
      <c r="GES1" s="812"/>
      <c r="GET1" s="812"/>
      <c r="GEU1" s="812"/>
      <c r="GEV1" s="812"/>
      <c r="GEW1" s="812"/>
      <c r="GEX1" s="812"/>
      <c r="GEY1" s="812"/>
      <c r="GEZ1" s="812"/>
      <c r="GFA1" s="812"/>
      <c r="GFB1" s="812"/>
      <c r="GFC1" s="812"/>
      <c r="GFD1" s="812"/>
      <c r="GFE1" s="812"/>
      <c r="GFF1" s="812"/>
      <c r="GFG1" s="812"/>
      <c r="GFH1" s="812"/>
      <c r="GFI1" s="812"/>
      <c r="GFJ1" s="812"/>
      <c r="GFK1" s="812"/>
      <c r="GFL1" s="812"/>
      <c r="GFM1" s="812"/>
      <c r="GFN1" s="812"/>
      <c r="GFO1" s="812"/>
      <c r="GFP1" s="812"/>
      <c r="GFQ1" s="812"/>
      <c r="GFR1" s="812"/>
      <c r="GFS1" s="812"/>
      <c r="GFT1" s="812"/>
      <c r="GFU1" s="812"/>
      <c r="GFV1" s="812"/>
      <c r="GFW1" s="812"/>
      <c r="GFX1" s="812"/>
      <c r="GFY1" s="812"/>
      <c r="GFZ1" s="812"/>
      <c r="GGA1" s="812"/>
      <c r="GGB1" s="812"/>
      <c r="GGC1" s="812"/>
      <c r="GGD1" s="812"/>
      <c r="GGE1" s="812"/>
      <c r="GGF1" s="812"/>
      <c r="GGG1" s="812"/>
      <c r="GGH1" s="812"/>
      <c r="GGI1" s="812"/>
      <c r="GGJ1" s="812"/>
      <c r="GGK1" s="812"/>
      <c r="GGL1" s="812"/>
      <c r="GGM1" s="812"/>
      <c r="GGN1" s="812"/>
      <c r="GGO1" s="812"/>
      <c r="GGP1" s="812"/>
      <c r="GGQ1" s="812"/>
      <c r="GGR1" s="812"/>
      <c r="GGS1" s="812"/>
      <c r="GGT1" s="812"/>
      <c r="GGU1" s="812"/>
      <c r="GGV1" s="812"/>
      <c r="GGW1" s="812"/>
      <c r="GGX1" s="812"/>
      <c r="GGY1" s="812"/>
      <c r="GGZ1" s="812"/>
      <c r="GHA1" s="812"/>
      <c r="GHB1" s="812"/>
      <c r="GHC1" s="812"/>
      <c r="GHD1" s="812"/>
      <c r="GHE1" s="812"/>
      <c r="GHF1" s="812"/>
      <c r="GHG1" s="812"/>
      <c r="GHH1" s="812"/>
      <c r="GHI1" s="812"/>
      <c r="GHJ1" s="812"/>
      <c r="GHK1" s="812"/>
      <c r="GHL1" s="812"/>
      <c r="GHM1" s="812"/>
      <c r="GHN1" s="812"/>
      <c r="GHO1" s="812"/>
      <c r="GHP1" s="812"/>
      <c r="GHQ1" s="812"/>
      <c r="GHR1" s="812"/>
      <c r="GHS1" s="812"/>
      <c r="GHT1" s="812"/>
      <c r="GHU1" s="812"/>
      <c r="GHV1" s="812"/>
      <c r="GHW1" s="812"/>
      <c r="GHX1" s="812"/>
      <c r="GHY1" s="812"/>
      <c r="GHZ1" s="812"/>
      <c r="GIA1" s="812"/>
      <c r="GIB1" s="812"/>
      <c r="GIC1" s="812"/>
      <c r="GID1" s="812"/>
      <c r="GIE1" s="812"/>
      <c r="GIF1" s="812"/>
      <c r="GIG1" s="812"/>
      <c r="GIH1" s="812"/>
      <c r="GII1" s="812"/>
      <c r="GIJ1" s="812"/>
      <c r="GIK1" s="812"/>
      <c r="GIL1" s="812"/>
      <c r="GIM1" s="812"/>
      <c r="GIN1" s="812"/>
      <c r="GIO1" s="812"/>
      <c r="GIP1" s="812"/>
      <c r="GIQ1" s="812"/>
      <c r="GIR1" s="812"/>
      <c r="GIS1" s="812"/>
      <c r="GIT1" s="812"/>
      <c r="GIU1" s="812"/>
      <c r="GIV1" s="812"/>
      <c r="GIW1" s="812"/>
      <c r="GIX1" s="812"/>
      <c r="GIY1" s="812"/>
      <c r="GIZ1" s="812"/>
      <c r="GJA1" s="812"/>
      <c r="GJB1" s="812"/>
      <c r="GJC1" s="812"/>
      <c r="GJD1" s="812"/>
      <c r="GJE1" s="812"/>
      <c r="GJF1" s="812"/>
      <c r="GJG1" s="812"/>
      <c r="GJH1" s="812"/>
      <c r="GJI1" s="812"/>
      <c r="GJJ1" s="812"/>
      <c r="GJK1" s="812"/>
      <c r="GJL1" s="812"/>
      <c r="GJM1" s="812"/>
      <c r="GJN1" s="812"/>
      <c r="GJO1" s="812"/>
      <c r="GJP1" s="812"/>
      <c r="GJQ1" s="812"/>
      <c r="GJR1" s="812"/>
      <c r="GJS1" s="812"/>
      <c r="GJT1" s="812"/>
      <c r="GJU1" s="812"/>
      <c r="GJV1" s="812"/>
      <c r="GJW1" s="812"/>
      <c r="GJX1" s="812"/>
      <c r="GJY1" s="812"/>
      <c r="GJZ1" s="812"/>
      <c r="GKA1" s="812"/>
      <c r="GKB1" s="812"/>
      <c r="GKC1" s="812"/>
      <c r="GKD1" s="812"/>
      <c r="GKE1" s="812"/>
      <c r="GKF1" s="812"/>
      <c r="GKG1" s="812"/>
      <c r="GKH1" s="812"/>
      <c r="GKI1" s="812"/>
      <c r="GKJ1" s="812"/>
      <c r="GKK1" s="812"/>
      <c r="GKL1" s="812"/>
      <c r="GKM1" s="812"/>
      <c r="GKN1" s="812"/>
      <c r="GKO1" s="812"/>
      <c r="GKP1" s="812"/>
      <c r="GKQ1" s="812"/>
      <c r="GKR1" s="812"/>
      <c r="GKS1" s="812"/>
      <c r="GKT1" s="812"/>
      <c r="GKU1" s="812"/>
      <c r="GKV1" s="812"/>
      <c r="GKW1" s="812"/>
      <c r="GKX1" s="812"/>
      <c r="GKY1" s="812"/>
      <c r="GKZ1" s="812"/>
      <c r="GLA1" s="812"/>
      <c r="GLB1" s="812"/>
      <c r="GLC1" s="812"/>
      <c r="GLD1" s="812"/>
      <c r="GLE1" s="812"/>
      <c r="GLF1" s="812"/>
      <c r="GLG1" s="812"/>
      <c r="GLH1" s="812"/>
      <c r="GLI1" s="812"/>
      <c r="GLJ1" s="812"/>
      <c r="GLK1" s="812"/>
      <c r="GLL1" s="812"/>
      <c r="GLM1" s="812"/>
      <c r="GLN1" s="812"/>
      <c r="GLO1" s="812"/>
      <c r="GLP1" s="812"/>
      <c r="GLQ1" s="812"/>
      <c r="GLR1" s="812"/>
      <c r="GLS1" s="812"/>
      <c r="GLT1" s="812"/>
      <c r="GLU1" s="812"/>
      <c r="GLV1" s="812"/>
      <c r="GLW1" s="812"/>
      <c r="GLX1" s="812"/>
      <c r="GLY1" s="812"/>
      <c r="GLZ1" s="812"/>
      <c r="GMA1" s="812"/>
      <c r="GMB1" s="812"/>
      <c r="GMC1" s="812"/>
      <c r="GMD1" s="812"/>
      <c r="GME1" s="812"/>
      <c r="GMF1" s="812"/>
      <c r="GMG1" s="812"/>
      <c r="GMH1" s="812"/>
      <c r="GMI1" s="812"/>
      <c r="GMJ1" s="812"/>
      <c r="GMK1" s="812"/>
      <c r="GML1" s="812"/>
      <c r="GMM1" s="812"/>
      <c r="GMN1" s="812"/>
      <c r="GMO1" s="812"/>
      <c r="GMP1" s="812"/>
      <c r="GMQ1" s="812"/>
      <c r="GMR1" s="812"/>
      <c r="GMS1" s="812"/>
      <c r="GMT1" s="812"/>
      <c r="GMU1" s="812"/>
      <c r="GMV1" s="812"/>
      <c r="GMW1" s="812"/>
      <c r="GMX1" s="812"/>
      <c r="GMY1" s="812"/>
      <c r="GMZ1" s="812"/>
      <c r="GNA1" s="812"/>
      <c r="GNB1" s="812"/>
      <c r="GNC1" s="812"/>
      <c r="GND1" s="812"/>
      <c r="GNE1" s="812"/>
      <c r="GNF1" s="812"/>
      <c r="GNG1" s="812"/>
      <c r="GNH1" s="812"/>
      <c r="GNI1" s="812"/>
      <c r="GNJ1" s="812"/>
      <c r="GNK1" s="812"/>
      <c r="GNL1" s="812"/>
      <c r="GNM1" s="812"/>
      <c r="GNN1" s="812"/>
      <c r="GNO1" s="812"/>
      <c r="GNP1" s="812"/>
      <c r="GNQ1" s="812"/>
      <c r="GNR1" s="812"/>
      <c r="GNS1" s="812"/>
      <c r="GNT1" s="812"/>
      <c r="GNU1" s="812"/>
      <c r="GNV1" s="812"/>
      <c r="GNW1" s="812"/>
      <c r="GNX1" s="812"/>
      <c r="GNY1" s="812"/>
      <c r="GNZ1" s="812"/>
      <c r="GOA1" s="812"/>
      <c r="GOB1" s="812"/>
      <c r="GOC1" s="812"/>
      <c r="GOD1" s="812"/>
      <c r="GOE1" s="812"/>
      <c r="GOF1" s="812"/>
      <c r="GOG1" s="812"/>
      <c r="GOH1" s="812"/>
      <c r="GOI1" s="812"/>
      <c r="GOJ1" s="812"/>
      <c r="GOK1" s="812"/>
      <c r="GOL1" s="812"/>
      <c r="GOM1" s="812"/>
      <c r="GON1" s="812"/>
      <c r="GOO1" s="812"/>
      <c r="GOP1" s="812"/>
      <c r="GOQ1" s="812"/>
      <c r="GOR1" s="812"/>
      <c r="GOS1" s="812"/>
      <c r="GOT1" s="812"/>
      <c r="GOU1" s="812"/>
      <c r="GOV1" s="812"/>
      <c r="GOW1" s="812"/>
      <c r="GOX1" s="812"/>
      <c r="GOY1" s="812"/>
      <c r="GOZ1" s="812"/>
      <c r="GPA1" s="812"/>
      <c r="GPB1" s="812"/>
      <c r="GPC1" s="812"/>
      <c r="GPD1" s="812"/>
      <c r="GPE1" s="812"/>
      <c r="GPF1" s="812"/>
      <c r="GPG1" s="812"/>
      <c r="GPH1" s="812"/>
      <c r="GPI1" s="812"/>
      <c r="GPJ1" s="812"/>
      <c r="GPK1" s="812"/>
      <c r="GPL1" s="812"/>
      <c r="GPM1" s="812"/>
      <c r="GPN1" s="812"/>
      <c r="GPO1" s="812"/>
      <c r="GPP1" s="812"/>
      <c r="GPQ1" s="812"/>
      <c r="GPR1" s="812"/>
      <c r="GPS1" s="812"/>
      <c r="GPT1" s="812"/>
      <c r="GPU1" s="812"/>
      <c r="GPV1" s="812"/>
      <c r="GPW1" s="812"/>
      <c r="GPX1" s="812"/>
      <c r="GPY1" s="812"/>
      <c r="GPZ1" s="812"/>
      <c r="GQA1" s="812"/>
      <c r="GQB1" s="812"/>
      <c r="GQC1" s="812"/>
      <c r="GQD1" s="812"/>
      <c r="GQE1" s="812"/>
      <c r="GQF1" s="812"/>
      <c r="GQG1" s="812"/>
      <c r="GQH1" s="812"/>
      <c r="GQI1" s="812"/>
      <c r="GQJ1" s="812"/>
      <c r="GQK1" s="812"/>
      <c r="GQL1" s="812"/>
      <c r="GQM1" s="812"/>
      <c r="GQN1" s="812"/>
      <c r="GQO1" s="812"/>
      <c r="GQP1" s="812"/>
      <c r="GQQ1" s="812"/>
      <c r="GQR1" s="812"/>
      <c r="GQS1" s="812"/>
      <c r="GQT1" s="812"/>
      <c r="GQU1" s="812"/>
      <c r="GQV1" s="812"/>
      <c r="GQW1" s="812"/>
      <c r="GQX1" s="812"/>
      <c r="GQY1" s="812"/>
      <c r="GQZ1" s="812"/>
      <c r="GRA1" s="812"/>
      <c r="GRB1" s="812"/>
      <c r="GRC1" s="812"/>
      <c r="GRD1" s="812"/>
      <c r="GRE1" s="812"/>
      <c r="GRF1" s="812"/>
      <c r="GRG1" s="812"/>
      <c r="GRH1" s="812"/>
      <c r="GRI1" s="812"/>
      <c r="GRJ1" s="812"/>
      <c r="GRK1" s="812"/>
      <c r="GRL1" s="812"/>
      <c r="GRM1" s="812"/>
      <c r="GRN1" s="812"/>
      <c r="GRO1" s="812"/>
      <c r="GRP1" s="812"/>
      <c r="GRQ1" s="812"/>
      <c r="GRR1" s="812"/>
      <c r="GRS1" s="812"/>
      <c r="GRT1" s="812"/>
      <c r="GRU1" s="812"/>
      <c r="GRV1" s="812"/>
      <c r="GRW1" s="812"/>
      <c r="GRX1" s="812"/>
      <c r="GRY1" s="812"/>
      <c r="GRZ1" s="812"/>
      <c r="GSA1" s="812"/>
      <c r="GSB1" s="812"/>
      <c r="GSC1" s="812"/>
      <c r="GSD1" s="812"/>
      <c r="GSE1" s="812"/>
      <c r="GSF1" s="812"/>
      <c r="GSG1" s="812"/>
      <c r="GSH1" s="812"/>
      <c r="GSI1" s="812"/>
      <c r="GSJ1" s="812"/>
      <c r="GSK1" s="812"/>
      <c r="GSL1" s="812"/>
      <c r="GSM1" s="812"/>
      <c r="GSN1" s="812"/>
      <c r="GSO1" s="812"/>
      <c r="GSP1" s="812"/>
      <c r="GSQ1" s="812"/>
      <c r="GSR1" s="812"/>
      <c r="GSS1" s="812"/>
      <c r="GST1" s="812"/>
      <c r="GSU1" s="812"/>
      <c r="GSV1" s="812"/>
      <c r="GSW1" s="812"/>
      <c r="GSX1" s="812"/>
      <c r="GSY1" s="812"/>
      <c r="GSZ1" s="812"/>
      <c r="GTA1" s="812"/>
      <c r="GTB1" s="812"/>
      <c r="GTC1" s="812"/>
      <c r="GTD1" s="812"/>
      <c r="GTE1" s="812"/>
      <c r="GTF1" s="812"/>
      <c r="GTG1" s="812"/>
      <c r="GTH1" s="812"/>
      <c r="GTI1" s="812"/>
      <c r="GTJ1" s="812"/>
      <c r="GTK1" s="812"/>
      <c r="GTL1" s="812"/>
      <c r="GTM1" s="812"/>
      <c r="GTN1" s="812"/>
      <c r="GTO1" s="812"/>
      <c r="GTP1" s="812"/>
      <c r="GTQ1" s="812"/>
      <c r="GTR1" s="812"/>
      <c r="GTS1" s="812"/>
      <c r="GTT1" s="812"/>
      <c r="GTU1" s="812"/>
      <c r="GTV1" s="812"/>
      <c r="GTW1" s="812"/>
      <c r="GTX1" s="812"/>
      <c r="GTY1" s="812"/>
      <c r="GTZ1" s="812"/>
      <c r="GUA1" s="812"/>
      <c r="GUB1" s="812"/>
      <c r="GUC1" s="812"/>
      <c r="GUD1" s="812"/>
      <c r="GUE1" s="812"/>
      <c r="GUF1" s="812"/>
      <c r="GUG1" s="812"/>
      <c r="GUH1" s="812"/>
      <c r="GUI1" s="812"/>
      <c r="GUJ1" s="812"/>
      <c r="GUK1" s="812"/>
      <c r="GUL1" s="812"/>
      <c r="GUM1" s="812"/>
      <c r="GUN1" s="812"/>
      <c r="GUO1" s="812"/>
      <c r="GUP1" s="812"/>
      <c r="GUQ1" s="812"/>
      <c r="GUR1" s="812"/>
      <c r="GUS1" s="812"/>
      <c r="GUT1" s="812"/>
      <c r="GUU1" s="812"/>
      <c r="GUV1" s="812"/>
      <c r="GUW1" s="812"/>
      <c r="GUX1" s="812"/>
      <c r="GUY1" s="812"/>
      <c r="GUZ1" s="812"/>
      <c r="GVA1" s="812"/>
      <c r="GVB1" s="812"/>
      <c r="GVC1" s="812"/>
      <c r="GVD1" s="812"/>
      <c r="GVE1" s="812"/>
      <c r="GVF1" s="812"/>
      <c r="GVG1" s="812"/>
      <c r="GVH1" s="812"/>
      <c r="GVI1" s="812"/>
      <c r="GVJ1" s="812"/>
      <c r="GVK1" s="812"/>
      <c r="GVL1" s="812"/>
      <c r="GVM1" s="812"/>
      <c r="GVN1" s="812"/>
      <c r="GVO1" s="812"/>
      <c r="GVP1" s="812"/>
      <c r="GVQ1" s="812"/>
      <c r="GVR1" s="812"/>
      <c r="GVS1" s="812"/>
      <c r="GVT1" s="812"/>
      <c r="GVU1" s="812"/>
      <c r="GVV1" s="812"/>
      <c r="GVW1" s="812"/>
      <c r="GVX1" s="812"/>
      <c r="GVY1" s="812"/>
      <c r="GVZ1" s="812"/>
      <c r="GWA1" s="812"/>
      <c r="GWB1" s="812"/>
      <c r="GWC1" s="812"/>
      <c r="GWD1" s="812"/>
      <c r="GWE1" s="812"/>
      <c r="GWF1" s="812"/>
      <c r="GWG1" s="812"/>
      <c r="GWH1" s="812"/>
      <c r="GWI1" s="812"/>
      <c r="GWJ1" s="812"/>
      <c r="GWK1" s="812"/>
      <c r="GWL1" s="812"/>
      <c r="GWM1" s="812"/>
      <c r="GWN1" s="812"/>
      <c r="GWO1" s="812"/>
      <c r="GWP1" s="812"/>
      <c r="GWQ1" s="812"/>
      <c r="GWR1" s="812"/>
      <c r="GWS1" s="812"/>
      <c r="GWT1" s="812"/>
      <c r="GWU1" s="812"/>
      <c r="GWV1" s="812"/>
      <c r="GWW1" s="812"/>
      <c r="GWX1" s="812"/>
      <c r="GWY1" s="812"/>
      <c r="GWZ1" s="812"/>
      <c r="GXA1" s="812"/>
      <c r="GXB1" s="812"/>
      <c r="GXC1" s="812"/>
      <c r="GXD1" s="812"/>
      <c r="GXE1" s="812"/>
      <c r="GXF1" s="812"/>
      <c r="GXG1" s="812"/>
      <c r="GXH1" s="812"/>
      <c r="GXI1" s="812"/>
      <c r="GXJ1" s="812"/>
      <c r="GXK1" s="812"/>
      <c r="GXL1" s="812"/>
      <c r="GXM1" s="812"/>
      <c r="GXN1" s="812"/>
      <c r="GXO1" s="812"/>
      <c r="GXP1" s="812"/>
      <c r="GXQ1" s="812"/>
      <c r="GXR1" s="812"/>
      <c r="GXS1" s="812"/>
      <c r="GXT1" s="812"/>
      <c r="GXU1" s="812"/>
      <c r="GXV1" s="812"/>
      <c r="GXW1" s="812"/>
      <c r="GXX1" s="812"/>
      <c r="GXY1" s="812"/>
      <c r="GXZ1" s="812"/>
      <c r="GYA1" s="812"/>
      <c r="GYB1" s="812"/>
      <c r="GYC1" s="812"/>
      <c r="GYD1" s="812"/>
      <c r="GYE1" s="812"/>
      <c r="GYF1" s="812"/>
      <c r="GYG1" s="812"/>
      <c r="GYH1" s="812"/>
      <c r="GYI1" s="812"/>
      <c r="GYJ1" s="812"/>
      <c r="GYK1" s="812"/>
      <c r="GYL1" s="812"/>
      <c r="GYM1" s="812"/>
      <c r="GYN1" s="812"/>
      <c r="GYO1" s="812"/>
      <c r="GYP1" s="812"/>
      <c r="GYQ1" s="812"/>
      <c r="GYR1" s="812"/>
      <c r="GYS1" s="812"/>
      <c r="GYT1" s="812"/>
      <c r="GYU1" s="812"/>
      <c r="GYV1" s="812"/>
      <c r="GYW1" s="812"/>
      <c r="GYX1" s="812"/>
      <c r="GYY1" s="812"/>
      <c r="GYZ1" s="812"/>
      <c r="GZA1" s="812"/>
      <c r="GZB1" s="812"/>
      <c r="GZC1" s="812"/>
      <c r="GZD1" s="812"/>
      <c r="GZE1" s="812"/>
      <c r="GZF1" s="812"/>
      <c r="GZG1" s="812"/>
      <c r="GZH1" s="812"/>
      <c r="GZI1" s="812"/>
      <c r="GZJ1" s="812"/>
      <c r="GZK1" s="812"/>
      <c r="GZL1" s="812"/>
      <c r="GZM1" s="812"/>
      <c r="GZN1" s="812"/>
      <c r="GZO1" s="812"/>
      <c r="GZP1" s="812"/>
      <c r="GZQ1" s="812"/>
      <c r="GZR1" s="812"/>
      <c r="GZS1" s="812"/>
      <c r="GZT1" s="812"/>
      <c r="GZU1" s="812"/>
      <c r="GZV1" s="812"/>
      <c r="GZW1" s="812"/>
      <c r="GZX1" s="812"/>
      <c r="GZY1" s="812"/>
      <c r="GZZ1" s="812"/>
      <c r="HAA1" s="812"/>
      <c r="HAB1" s="812"/>
      <c r="HAC1" s="812"/>
      <c r="HAD1" s="812"/>
      <c r="HAE1" s="812"/>
      <c r="HAF1" s="812"/>
      <c r="HAG1" s="812"/>
      <c r="HAH1" s="812"/>
      <c r="HAI1" s="812"/>
      <c r="HAJ1" s="812"/>
      <c r="HAK1" s="812"/>
      <c r="HAL1" s="812"/>
      <c r="HAM1" s="812"/>
      <c r="HAN1" s="812"/>
      <c r="HAO1" s="812"/>
      <c r="HAP1" s="812"/>
      <c r="HAQ1" s="812"/>
      <c r="HAR1" s="812"/>
      <c r="HAS1" s="812"/>
      <c r="HAT1" s="812"/>
      <c r="HAU1" s="812"/>
      <c r="HAV1" s="812"/>
      <c r="HAW1" s="812"/>
      <c r="HAX1" s="812"/>
      <c r="HAY1" s="812"/>
      <c r="HAZ1" s="812"/>
      <c r="HBA1" s="812"/>
      <c r="HBB1" s="812"/>
      <c r="HBC1" s="812"/>
      <c r="HBD1" s="812"/>
      <c r="HBE1" s="812"/>
      <c r="HBF1" s="812"/>
      <c r="HBG1" s="812"/>
      <c r="HBH1" s="812"/>
      <c r="HBI1" s="812"/>
      <c r="HBJ1" s="812"/>
      <c r="HBK1" s="812"/>
      <c r="HBL1" s="812"/>
      <c r="HBM1" s="812"/>
      <c r="HBN1" s="812"/>
      <c r="HBO1" s="812"/>
      <c r="HBP1" s="812"/>
      <c r="HBQ1" s="812"/>
      <c r="HBR1" s="812"/>
      <c r="HBS1" s="812"/>
      <c r="HBT1" s="812"/>
      <c r="HBU1" s="812"/>
      <c r="HBV1" s="812"/>
      <c r="HBW1" s="812"/>
      <c r="HBX1" s="812"/>
      <c r="HBY1" s="812"/>
      <c r="HBZ1" s="812"/>
      <c r="HCA1" s="812"/>
      <c r="HCB1" s="812"/>
      <c r="HCC1" s="812"/>
      <c r="HCD1" s="812"/>
      <c r="HCE1" s="812"/>
      <c r="HCF1" s="812"/>
      <c r="HCG1" s="812"/>
      <c r="HCH1" s="812"/>
      <c r="HCI1" s="812"/>
      <c r="HCJ1" s="812"/>
      <c r="HCK1" s="812"/>
      <c r="HCL1" s="812"/>
      <c r="HCM1" s="812"/>
      <c r="HCN1" s="812"/>
      <c r="HCO1" s="812"/>
      <c r="HCP1" s="812"/>
      <c r="HCQ1" s="812"/>
      <c r="HCR1" s="812"/>
      <c r="HCS1" s="812"/>
      <c r="HCT1" s="812"/>
      <c r="HCU1" s="812"/>
      <c r="HCV1" s="812"/>
      <c r="HCW1" s="812"/>
      <c r="HCX1" s="812"/>
      <c r="HCY1" s="812"/>
      <c r="HCZ1" s="812"/>
      <c r="HDA1" s="812"/>
      <c r="HDB1" s="812"/>
      <c r="HDC1" s="812"/>
      <c r="HDD1" s="812"/>
      <c r="HDE1" s="812"/>
      <c r="HDF1" s="812"/>
      <c r="HDG1" s="812"/>
      <c r="HDH1" s="812"/>
      <c r="HDI1" s="812"/>
      <c r="HDJ1" s="812"/>
      <c r="HDK1" s="812"/>
      <c r="HDL1" s="812"/>
      <c r="HDM1" s="812"/>
      <c r="HDN1" s="812"/>
      <c r="HDO1" s="812"/>
      <c r="HDP1" s="812"/>
      <c r="HDQ1" s="812"/>
      <c r="HDR1" s="812"/>
      <c r="HDS1" s="812"/>
      <c r="HDT1" s="812"/>
      <c r="HDU1" s="812"/>
      <c r="HDV1" s="812"/>
      <c r="HDW1" s="812"/>
      <c r="HDX1" s="812"/>
      <c r="HDY1" s="812"/>
      <c r="HDZ1" s="812"/>
      <c r="HEA1" s="812"/>
      <c r="HEB1" s="812"/>
      <c r="HEC1" s="812"/>
      <c r="HED1" s="812"/>
      <c r="HEE1" s="812"/>
      <c r="HEF1" s="812"/>
      <c r="HEG1" s="812"/>
      <c r="HEH1" s="812"/>
      <c r="HEI1" s="812"/>
      <c r="HEJ1" s="812"/>
      <c r="HEK1" s="812"/>
      <c r="HEL1" s="812"/>
      <c r="HEM1" s="812"/>
      <c r="HEN1" s="812"/>
      <c r="HEO1" s="812"/>
      <c r="HEP1" s="812"/>
      <c r="HEQ1" s="812"/>
      <c r="HER1" s="812"/>
      <c r="HES1" s="812"/>
      <c r="HET1" s="812"/>
      <c r="HEU1" s="812"/>
      <c r="HEV1" s="812"/>
      <c r="HEW1" s="812"/>
      <c r="HEX1" s="812"/>
      <c r="HEY1" s="812"/>
      <c r="HEZ1" s="812"/>
      <c r="HFA1" s="812"/>
      <c r="HFB1" s="812"/>
      <c r="HFC1" s="812"/>
      <c r="HFD1" s="812"/>
      <c r="HFE1" s="812"/>
      <c r="HFF1" s="812"/>
      <c r="HFG1" s="812"/>
      <c r="HFH1" s="812"/>
      <c r="HFI1" s="812"/>
      <c r="HFJ1" s="812"/>
      <c r="HFK1" s="812"/>
      <c r="HFL1" s="812"/>
      <c r="HFM1" s="812"/>
      <c r="HFN1" s="812"/>
      <c r="HFO1" s="812"/>
      <c r="HFP1" s="812"/>
      <c r="HFQ1" s="812"/>
      <c r="HFR1" s="812"/>
      <c r="HFS1" s="812"/>
      <c r="HFT1" s="812"/>
      <c r="HFU1" s="812"/>
      <c r="HFV1" s="812"/>
      <c r="HFW1" s="812"/>
      <c r="HFX1" s="812"/>
      <c r="HFY1" s="812"/>
      <c r="HFZ1" s="812"/>
      <c r="HGA1" s="812"/>
      <c r="HGB1" s="812"/>
      <c r="HGC1" s="812"/>
      <c r="HGD1" s="812"/>
      <c r="HGE1" s="812"/>
      <c r="HGF1" s="812"/>
      <c r="HGG1" s="812"/>
      <c r="HGH1" s="812"/>
      <c r="HGI1" s="812"/>
      <c r="HGJ1" s="812"/>
      <c r="HGK1" s="812"/>
      <c r="HGL1" s="812"/>
      <c r="HGM1" s="812"/>
      <c r="HGN1" s="812"/>
      <c r="HGO1" s="812"/>
      <c r="HGP1" s="812"/>
      <c r="HGQ1" s="812"/>
      <c r="HGR1" s="812"/>
      <c r="HGS1" s="812"/>
      <c r="HGT1" s="812"/>
      <c r="HGU1" s="812"/>
      <c r="HGV1" s="812"/>
      <c r="HGW1" s="812"/>
      <c r="HGX1" s="812"/>
      <c r="HGY1" s="812"/>
      <c r="HGZ1" s="812"/>
      <c r="HHA1" s="812"/>
      <c r="HHB1" s="812"/>
      <c r="HHC1" s="812"/>
      <c r="HHD1" s="812"/>
      <c r="HHE1" s="812"/>
      <c r="HHF1" s="812"/>
      <c r="HHG1" s="812"/>
      <c r="HHH1" s="812"/>
      <c r="HHI1" s="812"/>
      <c r="HHJ1" s="812"/>
      <c r="HHK1" s="812"/>
      <c r="HHL1" s="812"/>
      <c r="HHM1" s="812"/>
      <c r="HHN1" s="812"/>
      <c r="HHO1" s="812"/>
      <c r="HHP1" s="812"/>
      <c r="HHQ1" s="812"/>
      <c r="HHR1" s="812"/>
      <c r="HHS1" s="812"/>
      <c r="HHT1" s="812"/>
      <c r="HHU1" s="812"/>
      <c r="HHV1" s="812"/>
      <c r="HHW1" s="812"/>
      <c r="HHX1" s="812"/>
      <c r="HHY1" s="812"/>
      <c r="HHZ1" s="812"/>
      <c r="HIA1" s="812"/>
      <c r="HIB1" s="812"/>
      <c r="HIC1" s="812"/>
      <c r="HID1" s="812"/>
      <c r="HIE1" s="812"/>
      <c r="HIF1" s="812"/>
      <c r="HIG1" s="812"/>
      <c r="HIH1" s="812"/>
      <c r="HII1" s="812"/>
      <c r="HIJ1" s="812"/>
      <c r="HIK1" s="812"/>
      <c r="HIL1" s="812"/>
      <c r="HIM1" s="812"/>
      <c r="HIN1" s="812"/>
      <c r="HIO1" s="812"/>
      <c r="HIP1" s="812"/>
      <c r="HIQ1" s="812"/>
      <c r="HIR1" s="812"/>
      <c r="HIS1" s="812"/>
      <c r="HIT1" s="812"/>
      <c r="HIU1" s="812"/>
      <c r="HIV1" s="812"/>
      <c r="HIW1" s="812"/>
      <c r="HIX1" s="812"/>
      <c r="HIY1" s="812"/>
      <c r="HIZ1" s="812"/>
      <c r="HJA1" s="812"/>
      <c r="HJB1" s="812"/>
      <c r="HJC1" s="812"/>
      <c r="HJD1" s="812"/>
      <c r="HJE1" s="812"/>
      <c r="HJF1" s="812"/>
      <c r="HJG1" s="812"/>
      <c r="HJH1" s="812"/>
      <c r="HJI1" s="812"/>
      <c r="HJJ1" s="812"/>
      <c r="HJK1" s="812"/>
      <c r="HJL1" s="812"/>
      <c r="HJM1" s="812"/>
      <c r="HJN1" s="812"/>
      <c r="HJO1" s="812"/>
      <c r="HJP1" s="812"/>
      <c r="HJQ1" s="812"/>
      <c r="HJR1" s="812"/>
      <c r="HJS1" s="812"/>
      <c r="HJT1" s="812"/>
      <c r="HJU1" s="812"/>
      <c r="HJV1" s="812"/>
      <c r="HJW1" s="812"/>
      <c r="HJX1" s="812"/>
      <c r="HJY1" s="812"/>
      <c r="HJZ1" s="812"/>
      <c r="HKA1" s="812"/>
      <c r="HKB1" s="812"/>
      <c r="HKC1" s="812"/>
      <c r="HKD1" s="812"/>
      <c r="HKE1" s="812"/>
      <c r="HKF1" s="812"/>
      <c r="HKG1" s="812"/>
      <c r="HKH1" s="812"/>
      <c r="HKI1" s="812"/>
      <c r="HKJ1" s="812"/>
      <c r="HKK1" s="812"/>
      <c r="HKL1" s="812"/>
      <c r="HKM1" s="812"/>
      <c r="HKN1" s="812"/>
      <c r="HKO1" s="812"/>
      <c r="HKP1" s="812"/>
      <c r="HKQ1" s="812"/>
      <c r="HKR1" s="812"/>
      <c r="HKS1" s="812"/>
      <c r="HKT1" s="812"/>
      <c r="HKU1" s="812"/>
      <c r="HKV1" s="812"/>
      <c r="HKW1" s="812"/>
      <c r="HKX1" s="812"/>
      <c r="HKY1" s="812"/>
      <c r="HKZ1" s="812"/>
      <c r="HLA1" s="812"/>
      <c r="HLB1" s="812"/>
      <c r="HLC1" s="812"/>
      <c r="HLD1" s="812"/>
      <c r="HLE1" s="812"/>
      <c r="HLF1" s="812"/>
      <c r="HLG1" s="812"/>
      <c r="HLH1" s="812"/>
      <c r="HLI1" s="812"/>
      <c r="HLJ1" s="812"/>
      <c r="HLK1" s="812"/>
      <c r="HLL1" s="812"/>
      <c r="HLM1" s="812"/>
      <c r="HLN1" s="812"/>
      <c r="HLO1" s="812"/>
      <c r="HLP1" s="812"/>
      <c r="HLQ1" s="812"/>
      <c r="HLR1" s="812"/>
      <c r="HLS1" s="812"/>
      <c r="HLT1" s="812"/>
      <c r="HLU1" s="812"/>
      <c r="HLV1" s="812"/>
      <c r="HLW1" s="812"/>
      <c r="HLX1" s="812"/>
      <c r="HLY1" s="812"/>
      <c r="HLZ1" s="812"/>
      <c r="HMA1" s="812"/>
      <c r="HMB1" s="812"/>
      <c r="HMC1" s="812"/>
      <c r="HMD1" s="812"/>
      <c r="HME1" s="812"/>
      <c r="HMF1" s="812"/>
      <c r="HMG1" s="812"/>
      <c r="HMH1" s="812"/>
      <c r="HMI1" s="812"/>
      <c r="HMJ1" s="812"/>
      <c r="HMK1" s="812"/>
      <c r="HML1" s="812"/>
      <c r="HMM1" s="812"/>
      <c r="HMN1" s="812"/>
      <c r="HMO1" s="812"/>
      <c r="HMP1" s="812"/>
      <c r="HMQ1" s="812"/>
      <c r="HMR1" s="812"/>
      <c r="HMS1" s="812"/>
      <c r="HMT1" s="812"/>
      <c r="HMU1" s="812"/>
      <c r="HMV1" s="812"/>
      <c r="HMW1" s="812"/>
      <c r="HMX1" s="812"/>
      <c r="HMY1" s="812"/>
      <c r="HMZ1" s="812"/>
      <c r="HNA1" s="812"/>
      <c r="HNB1" s="812"/>
      <c r="HNC1" s="812"/>
      <c r="HND1" s="812"/>
      <c r="HNE1" s="812"/>
      <c r="HNF1" s="812"/>
      <c r="HNG1" s="812"/>
      <c r="HNH1" s="812"/>
      <c r="HNI1" s="812"/>
      <c r="HNJ1" s="812"/>
      <c r="HNK1" s="812"/>
      <c r="HNL1" s="812"/>
      <c r="HNM1" s="812"/>
      <c r="HNN1" s="812"/>
      <c r="HNO1" s="812"/>
      <c r="HNP1" s="812"/>
      <c r="HNQ1" s="812"/>
      <c r="HNR1" s="812"/>
      <c r="HNS1" s="812"/>
      <c r="HNT1" s="812"/>
      <c r="HNU1" s="812"/>
      <c r="HNV1" s="812"/>
      <c r="HNW1" s="812"/>
      <c r="HNX1" s="812"/>
      <c r="HNY1" s="812"/>
      <c r="HNZ1" s="812"/>
      <c r="HOA1" s="812"/>
      <c r="HOB1" s="812"/>
      <c r="HOC1" s="812"/>
      <c r="HOD1" s="812"/>
      <c r="HOE1" s="812"/>
      <c r="HOF1" s="812"/>
      <c r="HOG1" s="812"/>
      <c r="HOH1" s="812"/>
      <c r="HOI1" s="812"/>
      <c r="HOJ1" s="812"/>
      <c r="HOK1" s="812"/>
      <c r="HOL1" s="812"/>
      <c r="HOM1" s="812"/>
      <c r="HON1" s="812"/>
      <c r="HOO1" s="812"/>
      <c r="HOP1" s="812"/>
      <c r="HOQ1" s="812"/>
      <c r="HOR1" s="812"/>
      <c r="HOS1" s="812"/>
      <c r="HOT1" s="812"/>
      <c r="HOU1" s="812"/>
      <c r="HOV1" s="812"/>
      <c r="HOW1" s="812"/>
      <c r="HOX1" s="812"/>
      <c r="HOY1" s="812"/>
      <c r="HOZ1" s="812"/>
      <c r="HPA1" s="812"/>
      <c r="HPB1" s="812"/>
      <c r="HPC1" s="812"/>
      <c r="HPD1" s="812"/>
      <c r="HPE1" s="812"/>
      <c r="HPF1" s="812"/>
      <c r="HPG1" s="812"/>
      <c r="HPH1" s="812"/>
      <c r="HPI1" s="812"/>
      <c r="HPJ1" s="812"/>
      <c r="HPK1" s="812"/>
      <c r="HPL1" s="812"/>
      <c r="HPM1" s="812"/>
      <c r="HPN1" s="812"/>
      <c r="HPO1" s="812"/>
      <c r="HPP1" s="812"/>
      <c r="HPQ1" s="812"/>
      <c r="HPR1" s="812"/>
      <c r="HPS1" s="812"/>
      <c r="HPT1" s="812"/>
      <c r="HPU1" s="812"/>
      <c r="HPV1" s="812"/>
      <c r="HPW1" s="812"/>
      <c r="HPX1" s="812"/>
      <c r="HPY1" s="812"/>
      <c r="HPZ1" s="812"/>
      <c r="HQA1" s="812"/>
      <c r="HQB1" s="812"/>
      <c r="HQC1" s="812"/>
      <c r="HQD1" s="812"/>
      <c r="HQE1" s="812"/>
      <c r="HQF1" s="812"/>
      <c r="HQG1" s="812"/>
      <c r="HQH1" s="812"/>
      <c r="HQI1" s="812"/>
      <c r="HQJ1" s="812"/>
      <c r="HQK1" s="812"/>
      <c r="HQL1" s="812"/>
      <c r="HQM1" s="812"/>
      <c r="HQN1" s="812"/>
      <c r="HQO1" s="812"/>
      <c r="HQP1" s="812"/>
      <c r="HQQ1" s="812"/>
      <c r="HQR1" s="812"/>
      <c r="HQS1" s="812"/>
      <c r="HQT1" s="812"/>
      <c r="HQU1" s="812"/>
      <c r="HQV1" s="812"/>
      <c r="HQW1" s="812"/>
      <c r="HQX1" s="812"/>
      <c r="HQY1" s="812"/>
      <c r="HQZ1" s="812"/>
      <c r="HRA1" s="812"/>
      <c r="HRB1" s="812"/>
      <c r="HRC1" s="812"/>
      <c r="HRD1" s="812"/>
      <c r="HRE1" s="812"/>
      <c r="HRF1" s="812"/>
      <c r="HRG1" s="812"/>
      <c r="HRH1" s="812"/>
      <c r="HRI1" s="812"/>
      <c r="HRJ1" s="812"/>
      <c r="HRK1" s="812"/>
      <c r="HRL1" s="812"/>
      <c r="HRM1" s="812"/>
      <c r="HRN1" s="812"/>
      <c r="HRO1" s="812"/>
      <c r="HRP1" s="812"/>
      <c r="HRQ1" s="812"/>
      <c r="HRR1" s="812"/>
      <c r="HRS1" s="812"/>
      <c r="HRT1" s="812"/>
      <c r="HRU1" s="812"/>
      <c r="HRV1" s="812"/>
      <c r="HRW1" s="812"/>
      <c r="HRX1" s="812"/>
      <c r="HRY1" s="812"/>
      <c r="HRZ1" s="812"/>
      <c r="HSA1" s="812"/>
      <c r="HSB1" s="812"/>
      <c r="HSC1" s="812"/>
      <c r="HSD1" s="812"/>
      <c r="HSE1" s="812"/>
      <c r="HSF1" s="812"/>
      <c r="HSG1" s="812"/>
      <c r="HSH1" s="812"/>
      <c r="HSI1" s="812"/>
      <c r="HSJ1" s="812"/>
      <c r="HSK1" s="812"/>
      <c r="HSL1" s="812"/>
      <c r="HSM1" s="812"/>
      <c r="HSN1" s="812"/>
      <c r="HSO1" s="812"/>
      <c r="HSP1" s="812"/>
      <c r="HSQ1" s="812"/>
      <c r="HSR1" s="812"/>
      <c r="HSS1" s="812"/>
      <c r="HST1" s="812"/>
      <c r="HSU1" s="812"/>
      <c r="HSV1" s="812"/>
      <c r="HSW1" s="812"/>
      <c r="HSX1" s="812"/>
      <c r="HSY1" s="812"/>
      <c r="HSZ1" s="812"/>
      <c r="HTA1" s="812"/>
      <c r="HTB1" s="812"/>
      <c r="HTC1" s="812"/>
      <c r="HTD1" s="812"/>
      <c r="HTE1" s="812"/>
      <c r="HTF1" s="812"/>
      <c r="HTG1" s="812"/>
      <c r="HTH1" s="812"/>
      <c r="HTI1" s="812"/>
      <c r="HTJ1" s="812"/>
      <c r="HTK1" s="812"/>
      <c r="HTL1" s="812"/>
      <c r="HTM1" s="812"/>
      <c r="HTN1" s="812"/>
      <c r="HTO1" s="812"/>
      <c r="HTP1" s="812"/>
      <c r="HTQ1" s="812"/>
      <c r="HTR1" s="812"/>
      <c r="HTS1" s="812"/>
      <c r="HTT1" s="812"/>
      <c r="HTU1" s="812"/>
      <c r="HTV1" s="812"/>
      <c r="HTW1" s="812"/>
      <c r="HTX1" s="812"/>
      <c r="HTY1" s="812"/>
      <c r="HTZ1" s="812"/>
      <c r="HUA1" s="812"/>
      <c r="HUB1" s="812"/>
      <c r="HUC1" s="812"/>
      <c r="HUD1" s="812"/>
      <c r="HUE1" s="812"/>
      <c r="HUF1" s="812"/>
      <c r="HUG1" s="812"/>
      <c r="HUH1" s="812"/>
      <c r="HUI1" s="812"/>
      <c r="HUJ1" s="812"/>
      <c r="HUK1" s="812"/>
      <c r="HUL1" s="812"/>
      <c r="HUM1" s="812"/>
      <c r="HUN1" s="812"/>
      <c r="HUO1" s="812"/>
      <c r="HUP1" s="812"/>
      <c r="HUQ1" s="812"/>
      <c r="HUR1" s="812"/>
      <c r="HUS1" s="812"/>
      <c r="HUT1" s="812"/>
      <c r="HUU1" s="812"/>
      <c r="HUV1" s="812"/>
      <c r="HUW1" s="812"/>
      <c r="HUX1" s="812"/>
      <c r="HUY1" s="812"/>
      <c r="HUZ1" s="812"/>
      <c r="HVA1" s="812"/>
      <c r="HVB1" s="812"/>
      <c r="HVC1" s="812"/>
      <c r="HVD1" s="812"/>
      <c r="HVE1" s="812"/>
      <c r="HVF1" s="812"/>
      <c r="HVG1" s="812"/>
      <c r="HVH1" s="812"/>
      <c r="HVI1" s="812"/>
      <c r="HVJ1" s="812"/>
      <c r="HVK1" s="812"/>
      <c r="HVL1" s="812"/>
      <c r="HVM1" s="812"/>
      <c r="HVN1" s="812"/>
      <c r="HVO1" s="812"/>
      <c r="HVP1" s="812"/>
      <c r="HVQ1" s="812"/>
      <c r="HVR1" s="812"/>
      <c r="HVS1" s="812"/>
      <c r="HVT1" s="812"/>
      <c r="HVU1" s="812"/>
      <c r="HVV1" s="812"/>
      <c r="HVW1" s="812"/>
      <c r="HVX1" s="812"/>
      <c r="HVY1" s="812"/>
      <c r="HVZ1" s="812"/>
      <c r="HWA1" s="812"/>
      <c r="HWB1" s="812"/>
      <c r="HWC1" s="812"/>
      <c r="HWD1" s="812"/>
      <c r="HWE1" s="812"/>
      <c r="HWF1" s="812"/>
      <c r="HWG1" s="812"/>
      <c r="HWH1" s="812"/>
      <c r="HWI1" s="812"/>
      <c r="HWJ1" s="812"/>
      <c r="HWK1" s="812"/>
      <c r="HWL1" s="812"/>
      <c r="HWM1" s="812"/>
      <c r="HWN1" s="812"/>
      <c r="HWO1" s="812"/>
      <c r="HWP1" s="812"/>
      <c r="HWQ1" s="812"/>
      <c r="HWR1" s="812"/>
      <c r="HWS1" s="812"/>
      <c r="HWT1" s="812"/>
      <c r="HWU1" s="812"/>
      <c r="HWV1" s="812"/>
      <c r="HWW1" s="812"/>
      <c r="HWX1" s="812"/>
      <c r="HWY1" s="812"/>
      <c r="HWZ1" s="812"/>
      <c r="HXA1" s="812"/>
      <c r="HXB1" s="812"/>
      <c r="HXC1" s="812"/>
      <c r="HXD1" s="812"/>
      <c r="HXE1" s="812"/>
      <c r="HXF1" s="812"/>
      <c r="HXG1" s="812"/>
      <c r="HXH1" s="812"/>
      <c r="HXI1" s="812"/>
      <c r="HXJ1" s="812"/>
      <c r="HXK1" s="812"/>
      <c r="HXL1" s="812"/>
      <c r="HXM1" s="812"/>
      <c r="HXN1" s="812"/>
      <c r="HXO1" s="812"/>
      <c r="HXP1" s="812"/>
      <c r="HXQ1" s="812"/>
      <c r="HXR1" s="812"/>
      <c r="HXS1" s="812"/>
      <c r="HXT1" s="812"/>
      <c r="HXU1" s="812"/>
      <c r="HXV1" s="812"/>
      <c r="HXW1" s="812"/>
      <c r="HXX1" s="812"/>
      <c r="HXY1" s="812"/>
      <c r="HXZ1" s="812"/>
      <c r="HYA1" s="812"/>
      <c r="HYB1" s="812"/>
      <c r="HYC1" s="812"/>
      <c r="HYD1" s="812"/>
      <c r="HYE1" s="812"/>
      <c r="HYF1" s="812"/>
      <c r="HYG1" s="812"/>
      <c r="HYH1" s="812"/>
      <c r="HYI1" s="812"/>
      <c r="HYJ1" s="812"/>
      <c r="HYK1" s="812"/>
      <c r="HYL1" s="812"/>
      <c r="HYM1" s="812"/>
      <c r="HYN1" s="812"/>
      <c r="HYO1" s="812"/>
      <c r="HYP1" s="812"/>
      <c r="HYQ1" s="812"/>
      <c r="HYR1" s="812"/>
      <c r="HYS1" s="812"/>
      <c r="HYT1" s="812"/>
      <c r="HYU1" s="812"/>
      <c r="HYV1" s="812"/>
      <c r="HYW1" s="812"/>
      <c r="HYX1" s="812"/>
      <c r="HYY1" s="812"/>
      <c r="HYZ1" s="812"/>
      <c r="HZA1" s="812"/>
      <c r="HZB1" s="812"/>
      <c r="HZC1" s="812"/>
      <c r="HZD1" s="812"/>
      <c r="HZE1" s="812"/>
      <c r="HZF1" s="812"/>
      <c r="HZG1" s="812"/>
      <c r="HZH1" s="812"/>
      <c r="HZI1" s="812"/>
      <c r="HZJ1" s="812"/>
      <c r="HZK1" s="812"/>
      <c r="HZL1" s="812"/>
      <c r="HZM1" s="812"/>
      <c r="HZN1" s="812"/>
      <c r="HZO1" s="812"/>
      <c r="HZP1" s="812"/>
      <c r="HZQ1" s="812"/>
      <c r="HZR1" s="812"/>
      <c r="HZS1" s="812"/>
      <c r="HZT1" s="812"/>
      <c r="HZU1" s="812"/>
      <c r="HZV1" s="812"/>
      <c r="HZW1" s="812"/>
      <c r="HZX1" s="812"/>
      <c r="HZY1" s="812"/>
      <c r="HZZ1" s="812"/>
      <c r="IAA1" s="812"/>
      <c r="IAB1" s="812"/>
      <c r="IAC1" s="812"/>
      <c r="IAD1" s="812"/>
      <c r="IAE1" s="812"/>
      <c r="IAF1" s="812"/>
      <c r="IAG1" s="812"/>
      <c r="IAH1" s="812"/>
      <c r="IAI1" s="812"/>
      <c r="IAJ1" s="812"/>
      <c r="IAK1" s="812"/>
      <c r="IAL1" s="812"/>
      <c r="IAM1" s="812"/>
      <c r="IAN1" s="812"/>
      <c r="IAO1" s="812"/>
      <c r="IAP1" s="812"/>
      <c r="IAQ1" s="812"/>
      <c r="IAR1" s="812"/>
      <c r="IAS1" s="812"/>
      <c r="IAT1" s="812"/>
      <c r="IAU1" s="812"/>
      <c r="IAV1" s="812"/>
      <c r="IAW1" s="812"/>
      <c r="IAX1" s="812"/>
      <c r="IAY1" s="812"/>
      <c r="IAZ1" s="812"/>
      <c r="IBA1" s="812"/>
      <c r="IBB1" s="812"/>
      <c r="IBC1" s="812"/>
      <c r="IBD1" s="812"/>
      <c r="IBE1" s="812"/>
      <c r="IBF1" s="812"/>
      <c r="IBG1" s="812"/>
      <c r="IBH1" s="812"/>
      <c r="IBI1" s="812"/>
      <c r="IBJ1" s="812"/>
      <c r="IBK1" s="812"/>
      <c r="IBL1" s="812"/>
      <c r="IBM1" s="812"/>
      <c r="IBN1" s="812"/>
      <c r="IBO1" s="812"/>
      <c r="IBP1" s="812"/>
      <c r="IBQ1" s="812"/>
      <c r="IBR1" s="812"/>
      <c r="IBS1" s="812"/>
      <c r="IBT1" s="812"/>
      <c r="IBU1" s="812"/>
      <c r="IBV1" s="812"/>
      <c r="IBW1" s="812"/>
      <c r="IBX1" s="812"/>
      <c r="IBY1" s="812"/>
      <c r="IBZ1" s="812"/>
      <c r="ICA1" s="812"/>
      <c r="ICB1" s="812"/>
      <c r="ICC1" s="812"/>
      <c r="ICD1" s="812"/>
      <c r="ICE1" s="812"/>
      <c r="ICF1" s="812"/>
      <c r="ICG1" s="812"/>
      <c r="ICH1" s="812"/>
      <c r="ICI1" s="812"/>
      <c r="ICJ1" s="812"/>
      <c r="ICK1" s="812"/>
      <c r="ICL1" s="812"/>
      <c r="ICM1" s="812"/>
      <c r="ICN1" s="812"/>
      <c r="ICO1" s="812"/>
      <c r="ICP1" s="812"/>
      <c r="ICQ1" s="812"/>
      <c r="ICR1" s="812"/>
      <c r="ICS1" s="812"/>
      <c r="ICT1" s="812"/>
      <c r="ICU1" s="812"/>
      <c r="ICV1" s="812"/>
      <c r="ICW1" s="812"/>
      <c r="ICX1" s="812"/>
      <c r="ICY1" s="812"/>
      <c r="ICZ1" s="812"/>
      <c r="IDA1" s="812"/>
      <c r="IDB1" s="812"/>
      <c r="IDC1" s="812"/>
      <c r="IDD1" s="812"/>
      <c r="IDE1" s="812"/>
      <c r="IDF1" s="812"/>
      <c r="IDG1" s="812"/>
      <c r="IDH1" s="812"/>
      <c r="IDI1" s="812"/>
      <c r="IDJ1" s="812"/>
      <c r="IDK1" s="812"/>
      <c r="IDL1" s="812"/>
      <c r="IDM1" s="812"/>
      <c r="IDN1" s="812"/>
      <c r="IDO1" s="812"/>
      <c r="IDP1" s="812"/>
      <c r="IDQ1" s="812"/>
      <c r="IDR1" s="812"/>
      <c r="IDS1" s="812"/>
      <c r="IDT1" s="812"/>
      <c r="IDU1" s="812"/>
      <c r="IDV1" s="812"/>
      <c r="IDW1" s="812"/>
      <c r="IDX1" s="812"/>
      <c r="IDY1" s="812"/>
      <c r="IDZ1" s="812"/>
      <c r="IEA1" s="812"/>
      <c r="IEB1" s="812"/>
      <c r="IEC1" s="812"/>
      <c r="IED1" s="812"/>
      <c r="IEE1" s="812"/>
      <c r="IEF1" s="812"/>
      <c r="IEG1" s="812"/>
      <c r="IEH1" s="812"/>
      <c r="IEI1" s="812"/>
      <c r="IEJ1" s="812"/>
      <c r="IEK1" s="812"/>
      <c r="IEL1" s="812"/>
      <c r="IEM1" s="812"/>
      <c r="IEN1" s="812"/>
      <c r="IEO1" s="812"/>
      <c r="IEP1" s="812"/>
      <c r="IEQ1" s="812"/>
      <c r="IER1" s="812"/>
      <c r="IES1" s="812"/>
      <c r="IET1" s="812"/>
      <c r="IEU1" s="812"/>
      <c r="IEV1" s="812"/>
      <c r="IEW1" s="812"/>
      <c r="IEX1" s="812"/>
      <c r="IEY1" s="812"/>
      <c r="IEZ1" s="812"/>
      <c r="IFA1" s="812"/>
      <c r="IFB1" s="812"/>
      <c r="IFC1" s="812"/>
      <c r="IFD1" s="812"/>
      <c r="IFE1" s="812"/>
      <c r="IFF1" s="812"/>
      <c r="IFG1" s="812"/>
      <c r="IFH1" s="812"/>
      <c r="IFI1" s="812"/>
      <c r="IFJ1" s="812"/>
      <c r="IFK1" s="812"/>
      <c r="IFL1" s="812"/>
      <c r="IFM1" s="812"/>
      <c r="IFN1" s="812"/>
      <c r="IFO1" s="812"/>
      <c r="IFP1" s="812"/>
      <c r="IFQ1" s="812"/>
      <c r="IFR1" s="812"/>
      <c r="IFS1" s="812"/>
      <c r="IFT1" s="812"/>
      <c r="IFU1" s="812"/>
      <c r="IFV1" s="812"/>
      <c r="IFW1" s="812"/>
      <c r="IFX1" s="812"/>
      <c r="IFY1" s="812"/>
      <c r="IFZ1" s="812"/>
      <c r="IGA1" s="812"/>
      <c r="IGB1" s="812"/>
      <c r="IGC1" s="812"/>
      <c r="IGD1" s="812"/>
      <c r="IGE1" s="812"/>
      <c r="IGF1" s="812"/>
      <c r="IGG1" s="812"/>
      <c r="IGH1" s="812"/>
      <c r="IGI1" s="812"/>
      <c r="IGJ1" s="812"/>
      <c r="IGK1" s="812"/>
      <c r="IGL1" s="812"/>
      <c r="IGM1" s="812"/>
      <c r="IGN1" s="812"/>
      <c r="IGO1" s="812"/>
      <c r="IGP1" s="812"/>
      <c r="IGQ1" s="812"/>
      <c r="IGR1" s="812"/>
      <c r="IGS1" s="812"/>
      <c r="IGT1" s="812"/>
      <c r="IGU1" s="812"/>
      <c r="IGV1" s="812"/>
      <c r="IGW1" s="812"/>
      <c r="IGX1" s="812"/>
      <c r="IGY1" s="812"/>
      <c r="IGZ1" s="812"/>
      <c r="IHA1" s="812"/>
      <c r="IHB1" s="812"/>
      <c r="IHC1" s="812"/>
      <c r="IHD1" s="812"/>
      <c r="IHE1" s="812"/>
      <c r="IHF1" s="812"/>
      <c r="IHG1" s="812"/>
      <c r="IHH1" s="812"/>
      <c r="IHI1" s="812"/>
      <c r="IHJ1" s="812"/>
      <c r="IHK1" s="812"/>
      <c r="IHL1" s="812"/>
      <c r="IHM1" s="812"/>
      <c r="IHN1" s="812"/>
      <c r="IHO1" s="812"/>
      <c r="IHP1" s="812"/>
      <c r="IHQ1" s="812"/>
      <c r="IHR1" s="812"/>
      <c r="IHS1" s="812"/>
      <c r="IHT1" s="812"/>
      <c r="IHU1" s="812"/>
      <c r="IHV1" s="812"/>
      <c r="IHW1" s="812"/>
      <c r="IHX1" s="812"/>
      <c r="IHY1" s="812"/>
      <c r="IHZ1" s="812"/>
      <c r="IIA1" s="812"/>
      <c r="IIB1" s="812"/>
      <c r="IIC1" s="812"/>
      <c r="IID1" s="812"/>
      <c r="IIE1" s="812"/>
      <c r="IIF1" s="812"/>
      <c r="IIG1" s="812"/>
      <c r="IIH1" s="812"/>
      <c r="III1" s="812"/>
      <c r="IIJ1" s="812"/>
      <c r="IIK1" s="812"/>
      <c r="IIL1" s="812"/>
      <c r="IIM1" s="812"/>
      <c r="IIN1" s="812"/>
      <c r="IIO1" s="812"/>
      <c r="IIP1" s="812"/>
      <c r="IIQ1" s="812"/>
      <c r="IIR1" s="812"/>
      <c r="IIS1" s="812"/>
      <c r="IIT1" s="812"/>
      <c r="IIU1" s="812"/>
      <c r="IIV1" s="812"/>
      <c r="IIW1" s="812"/>
      <c r="IIX1" s="812"/>
      <c r="IIY1" s="812"/>
      <c r="IIZ1" s="812"/>
      <c r="IJA1" s="812"/>
      <c r="IJB1" s="812"/>
      <c r="IJC1" s="812"/>
      <c r="IJD1" s="812"/>
      <c r="IJE1" s="812"/>
      <c r="IJF1" s="812"/>
      <c r="IJG1" s="812"/>
      <c r="IJH1" s="812"/>
      <c r="IJI1" s="812"/>
      <c r="IJJ1" s="812"/>
      <c r="IJK1" s="812"/>
      <c r="IJL1" s="812"/>
      <c r="IJM1" s="812"/>
      <c r="IJN1" s="812"/>
      <c r="IJO1" s="812"/>
      <c r="IJP1" s="812"/>
      <c r="IJQ1" s="812"/>
      <c r="IJR1" s="812"/>
      <c r="IJS1" s="812"/>
      <c r="IJT1" s="812"/>
      <c r="IJU1" s="812"/>
      <c r="IJV1" s="812"/>
      <c r="IJW1" s="812"/>
      <c r="IJX1" s="812"/>
      <c r="IJY1" s="812"/>
      <c r="IJZ1" s="812"/>
      <c r="IKA1" s="812"/>
      <c r="IKB1" s="812"/>
      <c r="IKC1" s="812"/>
      <c r="IKD1" s="812"/>
      <c r="IKE1" s="812"/>
      <c r="IKF1" s="812"/>
      <c r="IKG1" s="812"/>
      <c r="IKH1" s="812"/>
      <c r="IKI1" s="812"/>
      <c r="IKJ1" s="812"/>
      <c r="IKK1" s="812"/>
      <c r="IKL1" s="812"/>
      <c r="IKM1" s="812"/>
      <c r="IKN1" s="812"/>
      <c r="IKO1" s="812"/>
      <c r="IKP1" s="812"/>
      <c r="IKQ1" s="812"/>
      <c r="IKR1" s="812"/>
      <c r="IKS1" s="812"/>
      <c r="IKT1" s="812"/>
      <c r="IKU1" s="812"/>
      <c r="IKV1" s="812"/>
      <c r="IKW1" s="812"/>
      <c r="IKX1" s="812"/>
      <c r="IKY1" s="812"/>
      <c r="IKZ1" s="812"/>
      <c r="ILA1" s="812"/>
      <c r="ILB1" s="812"/>
      <c r="ILC1" s="812"/>
      <c r="ILD1" s="812"/>
      <c r="ILE1" s="812"/>
      <c r="ILF1" s="812"/>
      <c r="ILG1" s="812"/>
      <c r="ILH1" s="812"/>
      <c r="ILI1" s="812"/>
      <c r="ILJ1" s="812"/>
      <c r="ILK1" s="812"/>
      <c r="ILL1" s="812"/>
      <c r="ILM1" s="812"/>
      <c r="ILN1" s="812"/>
      <c r="ILO1" s="812"/>
      <c r="ILP1" s="812"/>
      <c r="ILQ1" s="812"/>
      <c r="ILR1" s="812"/>
      <c r="ILS1" s="812"/>
      <c r="ILT1" s="812"/>
      <c r="ILU1" s="812"/>
      <c r="ILV1" s="812"/>
      <c r="ILW1" s="812"/>
      <c r="ILX1" s="812"/>
      <c r="ILY1" s="812"/>
      <c r="ILZ1" s="812"/>
      <c r="IMA1" s="812"/>
      <c r="IMB1" s="812"/>
      <c r="IMC1" s="812"/>
      <c r="IMD1" s="812"/>
      <c r="IME1" s="812"/>
      <c r="IMF1" s="812"/>
      <c r="IMG1" s="812"/>
      <c r="IMH1" s="812"/>
      <c r="IMI1" s="812"/>
      <c r="IMJ1" s="812"/>
      <c r="IMK1" s="812"/>
      <c r="IML1" s="812"/>
      <c r="IMM1" s="812"/>
      <c r="IMN1" s="812"/>
      <c r="IMO1" s="812"/>
      <c r="IMP1" s="812"/>
      <c r="IMQ1" s="812"/>
      <c r="IMR1" s="812"/>
      <c r="IMS1" s="812"/>
      <c r="IMT1" s="812"/>
      <c r="IMU1" s="812"/>
      <c r="IMV1" s="812"/>
      <c r="IMW1" s="812"/>
      <c r="IMX1" s="812"/>
      <c r="IMY1" s="812"/>
      <c r="IMZ1" s="812"/>
      <c r="INA1" s="812"/>
      <c r="INB1" s="812"/>
      <c r="INC1" s="812"/>
      <c r="IND1" s="812"/>
      <c r="INE1" s="812"/>
      <c r="INF1" s="812"/>
      <c r="ING1" s="812"/>
      <c r="INH1" s="812"/>
      <c r="INI1" s="812"/>
      <c r="INJ1" s="812"/>
      <c r="INK1" s="812"/>
      <c r="INL1" s="812"/>
      <c r="INM1" s="812"/>
      <c r="INN1" s="812"/>
      <c r="INO1" s="812"/>
      <c r="INP1" s="812"/>
      <c r="INQ1" s="812"/>
      <c r="INR1" s="812"/>
      <c r="INS1" s="812"/>
      <c r="INT1" s="812"/>
      <c r="INU1" s="812"/>
      <c r="INV1" s="812"/>
      <c r="INW1" s="812"/>
      <c r="INX1" s="812"/>
      <c r="INY1" s="812"/>
      <c r="INZ1" s="812"/>
      <c r="IOA1" s="812"/>
      <c r="IOB1" s="812"/>
      <c r="IOC1" s="812"/>
      <c r="IOD1" s="812"/>
      <c r="IOE1" s="812"/>
      <c r="IOF1" s="812"/>
      <c r="IOG1" s="812"/>
      <c r="IOH1" s="812"/>
      <c r="IOI1" s="812"/>
      <c r="IOJ1" s="812"/>
      <c r="IOK1" s="812"/>
      <c r="IOL1" s="812"/>
      <c r="IOM1" s="812"/>
      <c r="ION1" s="812"/>
      <c r="IOO1" s="812"/>
      <c r="IOP1" s="812"/>
      <c r="IOQ1" s="812"/>
      <c r="IOR1" s="812"/>
      <c r="IOS1" s="812"/>
      <c r="IOT1" s="812"/>
      <c r="IOU1" s="812"/>
      <c r="IOV1" s="812"/>
      <c r="IOW1" s="812"/>
      <c r="IOX1" s="812"/>
      <c r="IOY1" s="812"/>
      <c r="IOZ1" s="812"/>
      <c r="IPA1" s="812"/>
      <c r="IPB1" s="812"/>
      <c r="IPC1" s="812"/>
      <c r="IPD1" s="812"/>
      <c r="IPE1" s="812"/>
      <c r="IPF1" s="812"/>
      <c r="IPG1" s="812"/>
      <c r="IPH1" s="812"/>
      <c r="IPI1" s="812"/>
      <c r="IPJ1" s="812"/>
      <c r="IPK1" s="812"/>
      <c r="IPL1" s="812"/>
      <c r="IPM1" s="812"/>
      <c r="IPN1" s="812"/>
      <c r="IPO1" s="812"/>
      <c r="IPP1" s="812"/>
      <c r="IPQ1" s="812"/>
      <c r="IPR1" s="812"/>
      <c r="IPS1" s="812"/>
      <c r="IPT1" s="812"/>
      <c r="IPU1" s="812"/>
      <c r="IPV1" s="812"/>
      <c r="IPW1" s="812"/>
      <c r="IPX1" s="812"/>
      <c r="IPY1" s="812"/>
      <c r="IPZ1" s="812"/>
      <c r="IQA1" s="812"/>
      <c r="IQB1" s="812"/>
      <c r="IQC1" s="812"/>
      <c r="IQD1" s="812"/>
      <c r="IQE1" s="812"/>
      <c r="IQF1" s="812"/>
      <c r="IQG1" s="812"/>
      <c r="IQH1" s="812"/>
      <c r="IQI1" s="812"/>
      <c r="IQJ1" s="812"/>
      <c r="IQK1" s="812"/>
      <c r="IQL1" s="812"/>
      <c r="IQM1" s="812"/>
      <c r="IQN1" s="812"/>
      <c r="IQO1" s="812"/>
      <c r="IQP1" s="812"/>
      <c r="IQQ1" s="812"/>
      <c r="IQR1" s="812"/>
      <c r="IQS1" s="812"/>
      <c r="IQT1" s="812"/>
      <c r="IQU1" s="812"/>
      <c r="IQV1" s="812"/>
      <c r="IQW1" s="812"/>
      <c r="IQX1" s="812"/>
      <c r="IQY1" s="812"/>
      <c r="IQZ1" s="812"/>
      <c r="IRA1" s="812"/>
      <c r="IRB1" s="812"/>
      <c r="IRC1" s="812"/>
      <c r="IRD1" s="812"/>
      <c r="IRE1" s="812"/>
      <c r="IRF1" s="812"/>
      <c r="IRG1" s="812"/>
      <c r="IRH1" s="812"/>
      <c r="IRI1" s="812"/>
      <c r="IRJ1" s="812"/>
      <c r="IRK1" s="812"/>
      <c r="IRL1" s="812"/>
      <c r="IRM1" s="812"/>
      <c r="IRN1" s="812"/>
      <c r="IRO1" s="812"/>
      <c r="IRP1" s="812"/>
      <c r="IRQ1" s="812"/>
      <c r="IRR1" s="812"/>
      <c r="IRS1" s="812"/>
      <c r="IRT1" s="812"/>
      <c r="IRU1" s="812"/>
      <c r="IRV1" s="812"/>
      <c r="IRW1" s="812"/>
      <c r="IRX1" s="812"/>
      <c r="IRY1" s="812"/>
      <c r="IRZ1" s="812"/>
      <c r="ISA1" s="812"/>
      <c r="ISB1" s="812"/>
      <c r="ISC1" s="812"/>
      <c r="ISD1" s="812"/>
      <c r="ISE1" s="812"/>
      <c r="ISF1" s="812"/>
      <c r="ISG1" s="812"/>
      <c r="ISH1" s="812"/>
      <c r="ISI1" s="812"/>
      <c r="ISJ1" s="812"/>
      <c r="ISK1" s="812"/>
      <c r="ISL1" s="812"/>
      <c r="ISM1" s="812"/>
      <c r="ISN1" s="812"/>
      <c r="ISO1" s="812"/>
      <c r="ISP1" s="812"/>
      <c r="ISQ1" s="812"/>
      <c r="ISR1" s="812"/>
      <c r="ISS1" s="812"/>
      <c r="IST1" s="812"/>
      <c r="ISU1" s="812"/>
      <c r="ISV1" s="812"/>
      <c r="ISW1" s="812"/>
      <c r="ISX1" s="812"/>
      <c r="ISY1" s="812"/>
      <c r="ISZ1" s="812"/>
      <c r="ITA1" s="812"/>
      <c r="ITB1" s="812"/>
      <c r="ITC1" s="812"/>
      <c r="ITD1" s="812"/>
      <c r="ITE1" s="812"/>
      <c r="ITF1" s="812"/>
      <c r="ITG1" s="812"/>
      <c r="ITH1" s="812"/>
      <c r="ITI1" s="812"/>
      <c r="ITJ1" s="812"/>
      <c r="ITK1" s="812"/>
      <c r="ITL1" s="812"/>
      <c r="ITM1" s="812"/>
      <c r="ITN1" s="812"/>
      <c r="ITO1" s="812"/>
      <c r="ITP1" s="812"/>
      <c r="ITQ1" s="812"/>
      <c r="ITR1" s="812"/>
      <c r="ITS1" s="812"/>
      <c r="ITT1" s="812"/>
      <c r="ITU1" s="812"/>
      <c r="ITV1" s="812"/>
      <c r="ITW1" s="812"/>
      <c r="ITX1" s="812"/>
      <c r="ITY1" s="812"/>
      <c r="ITZ1" s="812"/>
      <c r="IUA1" s="812"/>
      <c r="IUB1" s="812"/>
      <c r="IUC1" s="812"/>
      <c r="IUD1" s="812"/>
      <c r="IUE1" s="812"/>
      <c r="IUF1" s="812"/>
      <c r="IUG1" s="812"/>
      <c r="IUH1" s="812"/>
      <c r="IUI1" s="812"/>
      <c r="IUJ1" s="812"/>
      <c r="IUK1" s="812"/>
      <c r="IUL1" s="812"/>
      <c r="IUM1" s="812"/>
      <c r="IUN1" s="812"/>
      <c r="IUO1" s="812"/>
      <c r="IUP1" s="812"/>
      <c r="IUQ1" s="812"/>
      <c r="IUR1" s="812"/>
      <c r="IUS1" s="812"/>
      <c r="IUT1" s="812"/>
      <c r="IUU1" s="812"/>
      <c r="IUV1" s="812"/>
      <c r="IUW1" s="812"/>
      <c r="IUX1" s="812"/>
      <c r="IUY1" s="812"/>
      <c r="IUZ1" s="812"/>
      <c r="IVA1" s="812"/>
      <c r="IVB1" s="812"/>
      <c r="IVC1" s="812"/>
      <c r="IVD1" s="812"/>
      <c r="IVE1" s="812"/>
      <c r="IVF1" s="812"/>
      <c r="IVG1" s="812"/>
      <c r="IVH1" s="812"/>
      <c r="IVI1" s="812"/>
      <c r="IVJ1" s="812"/>
      <c r="IVK1" s="812"/>
      <c r="IVL1" s="812"/>
      <c r="IVM1" s="812"/>
      <c r="IVN1" s="812"/>
      <c r="IVO1" s="812"/>
      <c r="IVP1" s="812"/>
      <c r="IVQ1" s="812"/>
      <c r="IVR1" s="812"/>
      <c r="IVS1" s="812"/>
      <c r="IVT1" s="812"/>
      <c r="IVU1" s="812"/>
      <c r="IVV1" s="812"/>
      <c r="IVW1" s="812"/>
      <c r="IVX1" s="812"/>
      <c r="IVY1" s="812"/>
      <c r="IVZ1" s="812"/>
      <c r="IWA1" s="812"/>
      <c r="IWB1" s="812"/>
      <c r="IWC1" s="812"/>
      <c r="IWD1" s="812"/>
      <c r="IWE1" s="812"/>
      <c r="IWF1" s="812"/>
      <c r="IWG1" s="812"/>
      <c r="IWH1" s="812"/>
      <c r="IWI1" s="812"/>
      <c r="IWJ1" s="812"/>
      <c r="IWK1" s="812"/>
      <c r="IWL1" s="812"/>
      <c r="IWM1" s="812"/>
      <c r="IWN1" s="812"/>
      <c r="IWO1" s="812"/>
      <c r="IWP1" s="812"/>
      <c r="IWQ1" s="812"/>
      <c r="IWR1" s="812"/>
      <c r="IWS1" s="812"/>
      <c r="IWT1" s="812"/>
      <c r="IWU1" s="812"/>
      <c r="IWV1" s="812"/>
      <c r="IWW1" s="812"/>
      <c r="IWX1" s="812"/>
      <c r="IWY1" s="812"/>
      <c r="IWZ1" s="812"/>
      <c r="IXA1" s="812"/>
      <c r="IXB1" s="812"/>
      <c r="IXC1" s="812"/>
      <c r="IXD1" s="812"/>
      <c r="IXE1" s="812"/>
      <c r="IXF1" s="812"/>
      <c r="IXG1" s="812"/>
      <c r="IXH1" s="812"/>
      <c r="IXI1" s="812"/>
      <c r="IXJ1" s="812"/>
      <c r="IXK1" s="812"/>
      <c r="IXL1" s="812"/>
      <c r="IXM1" s="812"/>
      <c r="IXN1" s="812"/>
      <c r="IXO1" s="812"/>
      <c r="IXP1" s="812"/>
      <c r="IXQ1" s="812"/>
      <c r="IXR1" s="812"/>
      <c r="IXS1" s="812"/>
      <c r="IXT1" s="812"/>
      <c r="IXU1" s="812"/>
      <c r="IXV1" s="812"/>
      <c r="IXW1" s="812"/>
      <c r="IXX1" s="812"/>
      <c r="IXY1" s="812"/>
      <c r="IXZ1" s="812"/>
      <c r="IYA1" s="812"/>
      <c r="IYB1" s="812"/>
      <c r="IYC1" s="812"/>
      <c r="IYD1" s="812"/>
      <c r="IYE1" s="812"/>
      <c r="IYF1" s="812"/>
      <c r="IYG1" s="812"/>
      <c r="IYH1" s="812"/>
      <c r="IYI1" s="812"/>
      <c r="IYJ1" s="812"/>
      <c r="IYK1" s="812"/>
      <c r="IYL1" s="812"/>
      <c r="IYM1" s="812"/>
      <c r="IYN1" s="812"/>
      <c r="IYO1" s="812"/>
      <c r="IYP1" s="812"/>
      <c r="IYQ1" s="812"/>
      <c r="IYR1" s="812"/>
      <c r="IYS1" s="812"/>
      <c r="IYT1" s="812"/>
      <c r="IYU1" s="812"/>
      <c r="IYV1" s="812"/>
      <c r="IYW1" s="812"/>
      <c r="IYX1" s="812"/>
      <c r="IYY1" s="812"/>
      <c r="IYZ1" s="812"/>
      <c r="IZA1" s="812"/>
      <c r="IZB1" s="812"/>
      <c r="IZC1" s="812"/>
      <c r="IZD1" s="812"/>
      <c r="IZE1" s="812"/>
      <c r="IZF1" s="812"/>
      <c r="IZG1" s="812"/>
      <c r="IZH1" s="812"/>
      <c r="IZI1" s="812"/>
      <c r="IZJ1" s="812"/>
      <c r="IZK1" s="812"/>
      <c r="IZL1" s="812"/>
      <c r="IZM1" s="812"/>
      <c r="IZN1" s="812"/>
      <c r="IZO1" s="812"/>
      <c r="IZP1" s="812"/>
      <c r="IZQ1" s="812"/>
      <c r="IZR1" s="812"/>
      <c r="IZS1" s="812"/>
      <c r="IZT1" s="812"/>
      <c r="IZU1" s="812"/>
      <c r="IZV1" s="812"/>
      <c r="IZW1" s="812"/>
      <c r="IZX1" s="812"/>
      <c r="IZY1" s="812"/>
      <c r="IZZ1" s="812"/>
      <c r="JAA1" s="812"/>
      <c r="JAB1" s="812"/>
      <c r="JAC1" s="812"/>
      <c r="JAD1" s="812"/>
      <c r="JAE1" s="812"/>
      <c r="JAF1" s="812"/>
      <c r="JAG1" s="812"/>
      <c r="JAH1" s="812"/>
      <c r="JAI1" s="812"/>
      <c r="JAJ1" s="812"/>
      <c r="JAK1" s="812"/>
      <c r="JAL1" s="812"/>
      <c r="JAM1" s="812"/>
      <c r="JAN1" s="812"/>
      <c r="JAO1" s="812"/>
      <c r="JAP1" s="812"/>
      <c r="JAQ1" s="812"/>
      <c r="JAR1" s="812"/>
      <c r="JAS1" s="812"/>
      <c r="JAT1" s="812"/>
      <c r="JAU1" s="812"/>
      <c r="JAV1" s="812"/>
      <c r="JAW1" s="812"/>
      <c r="JAX1" s="812"/>
      <c r="JAY1" s="812"/>
      <c r="JAZ1" s="812"/>
      <c r="JBA1" s="812"/>
      <c r="JBB1" s="812"/>
      <c r="JBC1" s="812"/>
      <c r="JBD1" s="812"/>
      <c r="JBE1" s="812"/>
      <c r="JBF1" s="812"/>
      <c r="JBG1" s="812"/>
      <c r="JBH1" s="812"/>
      <c r="JBI1" s="812"/>
      <c r="JBJ1" s="812"/>
      <c r="JBK1" s="812"/>
      <c r="JBL1" s="812"/>
      <c r="JBM1" s="812"/>
      <c r="JBN1" s="812"/>
      <c r="JBO1" s="812"/>
      <c r="JBP1" s="812"/>
      <c r="JBQ1" s="812"/>
      <c r="JBR1" s="812"/>
      <c r="JBS1" s="812"/>
      <c r="JBT1" s="812"/>
      <c r="JBU1" s="812"/>
      <c r="JBV1" s="812"/>
      <c r="JBW1" s="812"/>
      <c r="JBX1" s="812"/>
      <c r="JBY1" s="812"/>
      <c r="JBZ1" s="812"/>
      <c r="JCA1" s="812"/>
      <c r="JCB1" s="812"/>
      <c r="JCC1" s="812"/>
      <c r="JCD1" s="812"/>
      <c r="JCE1" s="812"/>
      <c r="JCF1" s="812"/>
      <c r="JCG1" s="812"/>
      <c r="JCH1" s="812"/>
      <c r="JCI1" s="812"/>
      <c r="JCJ1" s="812"/>
      <c r="JCK1" s="812"/>
      <c r="JCL1" s="812"/>
      <c r="JCM1" s="812"/>
      <c r="JCN1" s="812"/>
      <c r="JCO1" s="812"/>
      <c r="JCP1" s="812"/>
      <c r="JCQ1" s="812"/>
      <c r="JCR1" s="812"/>
      <c r="JCS1" s="812"/>
      <c r="JCT1" s="812"/>
      <c r="JCU1" s="812"/>
      <c r="JCV1" s="812"/>
      <c r="JCW1" s="812"/>
      <c r="JCX1" s="812"/>
      <c r="JCY1" s="812"/>
      <c r="JCZ1" s="812"/>
      <c r="JDA1" s="812"/>
      <c r="JDB1" s="812"/>
      <c r="JDC1" s="812"/>
      <c r="JDD1" s="812"/>
      <c r="JDE1" s="812"/>
      <c r="JDF1" s="812"/>
      <c r="JDG1" s="812"/>
      <c r="JDH1" s="812"/>
      <c r="JDI1" s="812"/>
      <c r="JDJ1" s="812"/>
      <c r="JDK1" s="812"/>
      <c r="JDL1" s="812"/>
      <c r="JDM1" s="812"/>
      <c r="JDN1" s="812"/>
      <c r="JDO1" s="812"/>
      <c r="JDP1" s="812"/>
      <c r="JDQ1" s="812"/>
      <c r="JDR1" s="812"/>
      <c r="JDS1" s="812"/>
      <c r="JDT1" s="812"/>
      <c r="JDU1" s="812"/>
      <c r="JDV1" s="812"/>
      <c r="JDW1" s="812"/>
      <c r="JDX1" s="812"/>
      <c r="JDY1" s="812"/>
      <c r="JDZ1" s="812"/>
      <c r="JEA1" s="812"/>
      <c r="JEB1" s="812"/>
      <c r="JEC1" s="812"/>
      <c r="JED1" s="812"/>
      <c r="JEE1" s="812"/>
      <c r="JEF1" s="812"/>
      <c r="JEG1" s="812"/>
      <c r="JEH1" s="812"/>
      <c r="JEI1" s="812"/>
      <c r="JEJ1" s="812"/>
      <c r="JEK1" s="812"/>
      <c r="JEL1" s="812"/>
      <c r="JEM1" s="812"/>
      <c r="JEN1" s="812"/>
      <c r="JEO1" s="812"/>
      <c r="JEP1" s="812"/>
      <c r="JEQ1" s="812"/>
      <c r="JER1" s="812"/>
      <c r="JES1" s="812"/>
      <c r="JET1" s="812"/>
      <c r="JEU1" s="812"/>
      <c r="JEV1" s="812"/>
      <c r="JEW1" s="812"/>
      <c r="JEX1" s="812"/>
      <c r="JEY1" s="812"/>
      <c r="JEZ1" s="812"/>
      <c r="JFA1" s="812"/>
      <c r="JFB1" s="812"/>
      <c r="JFC1" s="812"/>
      <c r="JFD1" s="812"/>
      <c r="JFE1" s="812"/>
      <c r="JFF1" s="812"/>
      <c r="JFG1" s="812"/>
      <c r="JFH1" s="812"/>
      <c r="JFI1" s="812"/>
      <c r="JFJ1" s="812"/>
      <c r="JFK1" s="812"/>
      <c r="JFL1" s="812"/>
      <c r="JFM1" s="812"/>
      <c r="JFN1" s="812"/>
      <c r="JFO1" s="812"/>
      <c r="JFP1" s="812"/>
      <c r="JFQ1" s="812"/>
      <c r="JFR1" s="812"/>
      <c r="JFS1" s="812"/>
      <c r="JFT1" s="812"/>
      <c r="JFU1" s="812"/>
      <c r="JFV1" s="812"/>
      <c r="JFW1" s="812"/>
      <c r="JFX1" s="812"/>
      <c r="JFY1" s="812"/>
      <c r="JFZ1" s="812"/>
      <c r="JGA1" s="812"/>
      <c r="JGB1" s="812"/>
      <c r="JGC1" s="812"/>
      <c r="JGD1" s="812"/>
      <c r="JGE1" s="812"/>
      <c r="JGF1" s="812"/>
      <c r="JGG1" s="812"/>
      <c r="JGH1" s="812"/>
      <c r="JGI1" s="812"/>
      <c r="JGJ1" s="812"/>
      <c r="JGK1" s="812"/>
      <c r="JGL1" s="812"/>
      <c r="JGM1" s="812"/>
      <c r="JGN1" s="812"/>
      <c r="JGO1" s="812"/>
      <c r="JGP1" s="812"/>
      <c r="JGQ1" s="812"/>
      <c r="JGR1" s="812"/>
      <c r="JGS1" s="812"/>
      <c r="JGT1" s="812"/>
      <c r="JGU1" s="812"/>
      <c r="JGV1" s="812"/>
      <c r="JGW1" s="812"/>
      <c r="JGX1" s="812"/>
      <c r="JGY1" s="812"/>
      <c r="JGZ1" s="812"/>
      <c r="JHA1" s="812"/>
      <c r="JHB1" s="812"/>
      <c r="JHC1" s="812"/>
      <c r="JHD1" s="812"/>
      <c r="JHE1" s="812"/>
      <c r="JHF1" s="812"/>
      <c r="JHG1" s="812"/>
      <c r="JHH1" s="812"/>
      <c r="JHI1" s="812"/>
      <c r="JHJ1" s="812"/>
      <c r="JHK1" s="812"/>
      <c r="JHL1" s="812"/>
      <c r="JHM1" s="812"/>
      <c r="JHN1" s="812"/>
      <c r="JHO1" s="812"/>
      <c r="JHP1" s="812"/>
      <c r="JHQ1" s="812"/>
      <c r="JHR1" s="812"/>
      <c r="JHS1" s="812"/>
      <c r="JHT1" s="812"/>
      <c r="JHU1" s="812"/>
      <c r="JHV1" s="812"/>
      <c r="JHW1" s="812"/>
      <c r="JHX1" s="812"/>
      <c r="JHY1" s="812"/>
      <c r="JHZ1" s="812"/>
      <c r="JIA1" s="812"/>
      <c r="JIB1" s="812"/>
      <c r="JIC1" s="812"/>
      <c r="JID1" s="812"/>
      <c r="JIE1" s="812"/>
      <c r="JIF1" s="812"/>
      <c r="JIG1" s="812"/>
      <c r="JIH1" s="812"/>
      <c r="JII1" s="812"/>
      <c r="JIJ1" s="812"/>
      <c r="JIK1" s="812"/>
      <c r="JIL1" s="812"/>
      <c r="JIM1" s="812"/>
      <c r="JIN1" s="812"/>
      <c r="JIO1" s="812"/>
      <c r="JIP1" s="812"/>
      <c r="JIQ1" s="812"/>
      <c r="JIR1" s="812"/>
      <c r="JIS1" s="812"/>
      <c r="JIT1" s="812"/>
      <c r="JIU1" s="812"/>
      <c r="JIV1" s="812"/>
      <c r="JIW1" s="812"/>
      <c r="JIX1" s="812"/>
      <c r="JIY1" s="812"/>
      <c r="JIZ1" s="812"/>
      <c r="JJA1" s="812"/>
      <c r="JJB1" s="812"/>
      <c r="JJC1" s="812"/>
      <c r="JJD1" s="812"/>
      <c r="JJE1" s="812"/>
      <c r="JJF1" s="812"/>
      <c r="JJG1" s="812"/>
      <c r="JJH1" s="812"/>
      <c r="JJI1" s="812"/>
      <c r="JJJ1" s="812"/>
      <c r="JJK1" s="812"/>
      <c r="JJL1" s="812"/>
      <c r="JJM1" s="812"/>
      <c r="JJN1" s="812"/>
      <c r="JJO1" s="812"/>
      <c r="JJP1" s="812"/>
      <c r="JJQ1" s="812"/>
      <c r="JJR1" s="812"/>
      <c r="JJS1" s="812"/>
      <c r="JJT1" s="812"/>
      <c r="JJU1" s="812"/>
      <c r="JJV1" s="812"/>
      <c r="JJW1" s="812"/>
      <c r="JJX1" s="812"/>
      <c r="JJY1" s="812"/>
      <c r="JJZ1" s="812"/>
      <c r="JKA1" s="812"/>
      <c r="JKB1" s="812"/>
      <c r="JKC1" s="812"/>
      <c r="JKD1" s="812"/>
      <c r="JKE1" s="812"/>
      <c r="JKF1" s="812"/>
      <c r="JKG1" s="812"/>
      <c r="JKH1" s="812"/>
      <c r="JKI1" s="812"/>
      <c r="JKJ1" s="812"/>
      <c r="JKK1" s="812"/>
      <c r="JKL1" s="812"/>
      <c r="JKM1" s="812"/>
      <c r="JKN1" s="812"/>
      <c r="JKO1" s="812"/>
      <c r="JKP1" s="812"/>
      <c r="JKQ1" s="812"/>
      <c r="JKR1" s="812"/>
      <c r="JKS1" s="812"/>
      <c r="JKT1" s="812"/>
      <c r="JKU1" s="812"/>
      <c r="JKV1" s="812"/>
      <c r="JKW1" s="812"/>
      <c r="JKX1" s="812"/>
      <c r="JKY1" s="812"/>
      <c r="JKZ1" s="812"/>
      <c r="JLA1" s="812"/>
      <c r="JLB1" s="812"/>
      <c r="JLC1" s="812"/>
      <c r="JLD1" s="812"/>
      <c r="JLE1" s="812"/>
      <c r="JLF1" s="812"/>
      <c r="JLG1" s="812"/>
      <c r="JLH1" s="812"/>
      <c r="JLI1" s="812"/>
      <c r="JLJ1" s="812"/>
      <c r="JLK1" s="812"/>
      <c r="JLL1" s="812"/>
      <c r="JLM1" s="812"/>
      <c r="JLN1" s="812"/>
      <c r="JLO1" s="812"/>
      <c r="JLP1" s="812"/>
      <c r="JLQ1" s="812"/>
      <c r="JLR1" s="812"/>
      <c r="JLS1" s="812"/>
      <c r="JLT1" s="812"/>
      <c r="JLU1" s="812"/>
      <c r="JLV1" s="812"/>
      <c r="JLW1" s="812"/>
      <c r="JLX1" s="812"/>
      <c r="JLY1" s="812"/>
      <c r="JLZ1" s="812"/>
      <c r="JMA1" s="812"/>
      <c r="JMB1" s="812"/>
      <c r="JMC1" s="812"/>
      <c r="JMD1" s="812"/>
      <c r="JME1" s="812"/>
      <c r="JMF1" s="812"/>
      <c r="JMG1" s="812"/>
      <c r="JMH1" s="812"/>
      <c r="JMI1" s="812"/>
      <c r="JMJ1" s="812"/>
      <c r="JMK1" s="812"/>
      <c r="JML1" s="812"/>
      <c r="JMM1" s="812"/>
      <c r="JMN1" s="812"/>
      <c r="JMO1" s="812"/>
      <c r="JMP1" s="812"/>
      <c r="JMQ1" s="812"/>
      <c r="JMR1" s="812"/>
      <c r="JMS1" s="812"/>
      <c r="JMT1" s="812"/>
      <c r="JMU1" s="812"/>
      <c r="JMV1" s="812"/>
      <c r="JMW1" s="812"/>
      <c r="JMX1" s="812"/>
      <c r="JMY1" s="812"/>
      <c r="JMZ1" s="812"/>
      <c r="JNA1" s="812"/>
      <c r="JNB1" s="812"/>
      <c r="JNC1" s="812"/>
      <c r="JND1" s="812"/>
      <c r="JNE1" s="812"/>
      <c r="JNF1" s="812"/>
      <c r="JNG1" s="812"/>
      <c r="JNH1" s="812"/>
      <c r="JNI1" s="812"/>
      <c r="JNJ1" s="812"/>
      <c r="JNK1" s="812"/>
      <c r="JNL1" s="812"/>
      <c r="JNM1" s="812"/>
      <c r="JNN1" s="812"/>
      <c r="JNO1" s="812"/>
      <c r="JNP1" s="812"/>
      <c r="JNQ1" s="812"/>
      <c r="JNR1" s="812"/>
      <c r="JNS1" s="812"/>
      <c r="JNT1" s="812"/>
      <c r="JNU1" s="812"/>
      <c r="JNV1" s="812"/>
      <c r="JNW1" s="812"/>
      <c r="JNX1" s="812"/>
      <c r="JNY1" s="812"/>
      <c r="JNZ1" s="812"/>
      <c r="JOA1" s="812"/>
      <c r="JOB1" s="812"/>
      <c r="JOC1" s="812"/>
      <c r="JOD1" s="812"/>
      <c r="JOE1" s="812"/>
      <c r="JOF1" s="812"/>
      <c r="JOG1" s="812"/>
      <c r="JOH1" s="812"/>
      <c r="JOI1" s="812"/>
      <c r="JOJ1" s="812"/>
      <c r="JOK1" s="812"/>
      <c r="JOL1" s="812"/>
      <c r="JOM1" s="812"/>
      <c r="JON1" s="812"/>
      <c r="JOO1" s="812"/>
      <c r="JOP1" s="812"/>
      <c r="JOQ1" s="812"/>
      <c r="JOR1" s="812"/>
      <c r="JOS1" s="812"/>
      <c r="JOT1" s="812"/>
      <c r="JOU1" s="812"/>
      <c r="JOV1" s="812"/>
      <c r="JOW1" s="812"/>
      <c r="JOX1" s="812"/>
      <c r="JOY1" s="812"/>
      <c r="JOZ1" s="812"/>
      <c r="JPA1" s="812"/>
      <c r="JPB1" s="812"/>
      <c r="JPC1" s="812"/>
      <c r="JPD1" s="812"/>
      <c r="JPE1" s="812"/>
      <c r="JPF1" s="812"/>
      <c r="JPG1" s="812"/>
      <c r="JPH1" s="812"/>
      <c r="JPI1" s="812"/>
      <c r="JPJ1" s="812"/>
      <c r="JPK1" s="812"/>
      <c r="JPL1" s="812"/>
      <c r="JPM1" s="812"/>
      <c r="JPN1" s="812"/>
      <c r="JPO1" s="812"/>
      <c r="JPP1" s="812"/>
      <c r="JPQ1" s="812"/>
      <c r="JPR1" s="812"/>
      <c r="JPS1" s="812"/>
      <c r="JPT1" s="812"/>
      <c r="JPU1" s="812"/>
      <c r="JPV1" s="812"/>
      <c r="JPW1" s="812"/>
      <c r="JPX1" s="812"/>
      <c r="JPY1" s="812"/>
      <c r="JPZ1" s="812"/>
      <c r="JQA1" s="812"/>
      <c r="JQB1" s="812"/>
      <c r="JQC1" s="812"/>
      <c r="JQD1" s="812"/>
      <c r="JQE1" s="812"/>
      <c r="JQF1" s="812"/>
      <c r="JQG1" s="812"/>
      <c r="JQH1" s="812"/>
      <c r="JQI1" s="812"/>
      <c r="JQJ1" s="812"/>
      <c r="JQK1" s="812"/>
      <c r="JQL1" s="812"/>
      <c r="JQM1" s="812"/>
      <c r="JQN1" s="812"/>
      <c r="JQO1" s="812"/>
      <c r="JQP1" s="812"/>
      <c r="JQQ1" s="812"/>
      <c r="JQR1" s="812"/>
      <c r="JQS1" s="812"/>
      <c r="JQT1" s="812"/>
      <c r="JQU1" s="812"/>
      <c r="JQV1" s="812"/>
      <c r="JQW1" s="812"/>
      <c r="JQX1" s="812"/>
      <c r="JQY1" s="812"/>
      <c r="JQZ1" s="812"/>
      <c r="JRA1" s="812"/>
      <c r="JRB1" s="812"/>
      <c r="JRC1" s="812"/>
      <c r="JRD1" s="812"/>
      <c r="JRE1" s="812"/>
      <c r="JRF1" s="812"/>
      <c r="JRG1" s="812"/>
      <c r="JRH1" s="812"/>
      <c r="JRI1" s="812"/>
      <c r="JRJ1" s="812"/>
      <c r="JRK1" s="812"/>
      <c r="JRL1" s="812"/>
      <c r="JRM1" s="812"/>
      <c r="JRN1" s="812"/>
      <c r="JRO1" s="812"/>
      <c r="JRP1" s="812"/>
      <c r="JRQ1" s="812"/>
      <c r="JRR1" s="812"/>
      <c r="JRS1" s="812"/>
      <c r="JRT1" s="812"/>
      <c r="JRU1" s="812"/>
      <c r="JRV1" s="812"/>
      <c r="JRW1" s="812"/>
      <c r="JRX1" s="812"/>
      <c r="JRY1" s="812"/>
      <c r="JRZ1" s="812"/>
      <c r="JSA1" s="812"/>
      <c r="JSB1" s="812"/>
      <c r="JSC1" s="812"/>
      <c r="JSD1" s="812"/>
      <c r="JSE1" s="812"/>
      <c r="JSF1" s="812"/>
      <c r="JSG1" s="812"/>
      <c r="JSH1" s="812"/>
      <c r="JSI1" s="812"/>
      <c r="JSJ1" s="812"/>
      <c r="JSK1" s="812"/>
      <c r="JSL1" s="812"/>
      <c r="JSM1" s="812"/>
      <c r="JSN1" s="812"/>
      <c r="JSO1" s="812"/>
      <c r="JSP1" s="812"/>
      <c r="JSQ1" s="812"/>
      <c r="JSR1" s="812"/>
      <c r="JSS1" s="812"/>
      <c r="JST1" s="812"/>
      <c r="JSU1" s="812"/>
      <c r="JSV1" s="812"/>
      <c r="JSW1" s="812"/>
      <c r="JSX1" s="812"/>
      <c r="JSY1" s="812"/>
      <c r="JSZ1" s="812"/>
      <c r="JTA1" s="812"/>
      <c r="JTB1" s="812"/>
      <c r="JTC1" s="812"/>
      <c r="JTD1" s="812"/>
      <c r="JTE1" s="812"/>
      <c r="JTF1" s="812"/>
      <c r="JTG1" s="812"/>
      <c r="JTH1" s="812"/>
      <c r="JTI1" s="812"/>
      <c r="JTJ1" s="812"/>
      <c r="JTK1" s="812"/>
      <c r="JTL1" s="812"/>
      <c r="JTM1" s="812"/>
      <c r="JTN1" s="812"/>
      <c r="JTO1" s="812"/>
      <c r="JTP1" s="812"/>
      <c r="JTQ1" s="812"/>
      <c r="JTR1" s="812"/>
      <c r="JTS1" s="812"/>
      <c r="JTT1" s="812"/>
      <c r="JTU1" s="812"/>
      <c r="JTV1" s="812"/>
      <c r="JTW1" s="812"/>
      <c r="JTX1" s="812"/>
      <c r="JTY1" s="812"/>
      <c r="JTZ1" s="812"/>
      <c r="JUA1" s="812"/>
      <c r="JUB1" s="812"/>
      <c r="JUC1" s="812"/>
      <c r="JUD1" s="812"/>
      <c r="JUE1" s="812"/>
      <c r="JUF1" s="812"/>
      <c r="JUG1" s="812"/>
      <c r="JUH1" s="812"/>
      <c r="JUI1" s="812"/>
      <c r="JUJ1" s="812"/>
      <c r="JUK1" s="812"/>
      <c r="JUL1" s="812"/>
      <c r="JUM1" s="812"/>
      <c r="JUN1" s="812"/>
      <c r="JUO1" s="812"/>
      <c r="JUP1" s="812"/>
      <c r="JUQ1" s="812"/>
      <c r="JUR1" s="812"/>
      <c r="JUS1" s="812"/>
      <c r="JUT1" s="812"/>
      <c r="JUU1" s="812"/>
      <c r="JUV1" s="812"/>
      <c r="JUW1" s="812"/>
      <c r="JUX1" s="812"/>
      <c r="JUY1" s="812"/>
      <c r="JUZ1" s="812"/>
      <c r="JVA1" s="812"/>
      <c r="JVB1" s="812"/>
      <c r="JVC1" s="812"/>
      <c r="JVD1" s="812"/>
      <c r="JVE1" s="812"/>
      <c r="JVF1" s="812"/>
      <c r="JVG1" s="812"/>
      <c r="JVH1" s="812"/>
      <c r="JVI1" s="812"/>
      <c r="JVJ1" s="812"/>
      <c r="JVK1" s="812"/>
      <c r="JVL1" s="812"/>
      <c r="JVM1" s="812"/>
      <c r="JVN1" s="812"/>
      <c r="JVO1" s="812"/>
      <c r="JVP1" s="812"/>
      <c r="JVQ1" s="812"/>
      <c r="JVR1" s="812"/>
      <c r="JVS1" s="812"/>
      <c r="JVT1" s="812"/>
      <c r="JVU1" s="812"/>
      <c r="JVV1" s="812"/>
      <c r="JVW1" s="812"/>
      <c r="JVX1" s="812"/>
      <c r="JVY1" s="812"/>
      <c r="JVZ1" s="812"/>
      <c r="JWA1" s="812"/>
      <c r="JWB1" s="812"/>
      <c r="JWC1" s="812"/>
      <c r="JWD1" s="812"/>
      <c r="JWE1" s="812"/>
      <c r="JWF1" s="812"/>
      <c r="JWG1" s="812"/>
      <c r="JWH1" s="812"/>
      <c r="JWI1" s="812"/>
      <c r="JWJ1" s="812"/>
      <c r="JWK1" s="812"/>
      <c r="JWL1" s="812"/>
      <c r="JWM1" s="812"/>
      <c r="JWN1" s="812"/>
      <c r="JWO1" s="812"/>
      <c r="JWP1" s="812"/>
      <c r="JWQ1" s="812"/>
      <c r="JWR1" s="812"/>
      <c r="JWS1" s="812"/>
      <c r="JWT1" s="812"/>
      <c r="JWU1" s="812"/>
      <c r="JWV1" s="812"/>
      <c r="JWW1" s="812"/>
      <c r="JWX1" s="812"/>
      <c r="JWY1" s="812"/>
      <c r="JWZ1" s="812"/>
      <c r="JXA1" s="812"/>
      <c r="JXB1" s="812"/>
      <c r="JXC1" s="812"/>
      <c r="JXD1" s="812"/>
      <c r="JXE1" s="812"/>
      <c r="JXF1" s="812"/>
      <c r="JXG1" s="812"/>
      <c r="JXH1" s="812"/>
      <c r="JXI1" s="812"/>
      <c r="JXJ1" s="812"/>
      <c r="JXK1" s="812"/>
      <c r="JXL1" s="812"/>
      <c r="JXM1" s="812"/>
      <c r="JXN1" s="812"/>
      <c r="JXO1" s="812"/>
      <c r="JXP1" s="812"/>
      <c r="JXQ1" s="812"/>
      <c r="JXR1" s="812"/>
      <c r="JXS1" s="812"/>
      <c r="JXT1" s="812"/>
      <c r="JXU1" s="812"/>
      <c r="JXV1" s="812"/>
      <c r="JXW1" s="812"/>
      <c r="JXX1" s="812"/>
      <c r="JXY1" s="812"/>
      <c r="JXZ1" s="812"/>
      <c r="JYA1" s="812"/>
      <c r="JYB1" s="812"/>
      <c r="JYC1" s="812"/>
      <c r="JYD1" s="812"/>
      <c r="JYE1" s="812"/>
      <c r="JYF1" s="812"/>
      <c r="JYG1" s="812"/>
      <c r="JYH1" s="812"/>
      <c r="JYI1" s="812"/>
      <c r="JYJ1" s="812"/>
      <c r="JYK1" s="812"/>
      <c r="JYL1" s="812"/>
      <c r="JYM1" s="812"/>
      <c r="JYN1" s="812"/>
      <c r="JYO1" s="812"/>
      <c r="JYP1" s="812"/>
      <c r="JYQ1" s="812"/>
      <c r="JYR1" s="812"/>
      <c r="JYS1" s="812"/>
      <c r="JYT1" s="812"/>
      <c r="JYU1" s="812"/>
      <c r="JYV1" s="812"/>
      <c r="JYW1" s="812"/>
      <c r="JYX1" s="812"/>
      <c r="JYY1" s="812"/>
      <c r="JYZ1" s="812"/>
      <c r="JZA1" s="812"/>
      <c r="JZB1" s="812"/>
      <c r="JZC1" s="812"/>
      <c r="JZD1" s="812"/>
      <c r="JZE1" s="812"/>
      <c r="JZF1" s="812"/>
      <c r="JZG1" s="812"/>
      <c r="JZH1" s="812"/>
      <c r="JZI1" s="812"/>
      <c r="JZJ1" s="812"/>
      <c r="JZK1" s="812"/>
      <c r="JZL1" s="812"/>
      <c r="JZM1" s="812"/>
      <c r="JZN1" s="812"/>
      <c r="JZO1" s="812"/>
      <c r="JZP1" s="812"/>
      <c r="JZQ1" s="812"/>
      <c r="JZR1" s="812"/>
      <c r="JZS1" s="812"/>
      <c r="JZT1" s="812"/>
      <c r="JZU1" s="812"/>
      <c r="JZV1" s="812"/>
      <c r="JZW1" s="812"/>
      <c r="JZX1" s="812"/>
      <c r="JZY1" s="812"/>
      <c r="JZZ1" s="812"/>
      <c r="KAA1" s="812"/>
      <c r="KAB1" s="812"/>
      <c r="KAC1" s="812"/>
      <c r="KAD1" s="812"/>
      <c r="KAE1" s="812"/>
      <c r="KAF1" s="812"/>
      <c r="KAG1" s="812"/>
      <c r="KAH1" s="812"/>
      <c r="KAI1" s="812"/>
      <c r="KAJ1" s="812"/>
      <c r="KAK1" s="812"/>
      <c r="KAL1" s="812"/>
      <c r="KAM1" s="812"/>
      <c r="KAN1" s="812"/>
      <c r="KAO1" s="812"/>
      <c r="KAP1" s="812"/>
      <c r="KAQ1" s="812"/>
      <c r="KAR1" s="812"/>
      <c r="KAS1" s="812"/>
      <c r="KAT1" s="812"/>
      <c r="KAU1" s="812"/>
      <c r="KAV1" s="812"/>
      <c r="KAW1" s="812"/>
      <c r="KAX1" s="812"/>
      <c r="KAY1" s="812"/>
      <c r="KAZ1" s="812"/>
      <c r="KBA1" s="812"/>
      <c r="KBB1" s="812"/>
      <c r="KBC1" s="812"/>
      <c r="KBD1" s="812"/>
      <c r="KBE1" s="812"/>
      <c r="KBF1" s="812"/>
      <c r="KBG1" s="812"/>
      <c r="KBH1" s="812"/>
      <c r="KBI1" s="812"/>
      <c r="KBJ1" s="812"/>
      <c r="KBK1" s="812"/>
      <c r="KBL1" s="812"/>
      <c r="KBM1" s="812"/>
      <c r="KBN1" s="812"/>
      <c r="KBO1" s="812"/>
      <c r="KBP1" s="812"/>
      <c r="KBQ1" s="812"/>
      <c r="KBR1" s="812"/>
      <c r="KBS1" s="812"/>
      <c r="KBT1" s="812"/>
      <c r="KBU1" s="812"/>
      <c r="KBV1" s="812"/>
      <c r="KBW1" s="812"/>
      <c r="KBX1" s="812"/>
      <c r="KBY1" s="812"/>
      <c r="KBZ1" s="812"/>
      <c r="KCA1" s="812"/>
      <c r="KCB1" s="812"/>
      <c r="KCC1" s="812"/>
      <c r="KCD1" s="812"/>
      <c r="KCE1" s="812"/>
      <c r="KCF1" s="812"/>
      <c r="KCG1" s="812"/>
      <c r="KCH1" s="812"/>
      <c r="KCI1" s="812"/>
      <c r="KCJ1" s="812"/>
      <c r="KCK1" s="812"/>
      <c r="KCL1" s="812"/>
      <c r="KCM1" s="812"/>
      <c r="KCN1" s="812"/>
      <c r="KCO1" s="812"/>
      <c r="KCP1" s="812"/>
      <c r="KCQ1" s="812"/>
      <c r="KCR1" s="812"/>
      <c r="KCS1" s="812"/>
      <c r="KCT1" s="812"/>
      <c r="KCU1" s="812"/>
      <c r="KCV1" s="812"/>
      <c r="KCW1" s="812"/>
      <c r="KCX1" s="812"/>
      <c r="KCY1" s="812"/>
      <c r="KCZ1" s="812"/>
      <c r="KDA1" s="812"/>
      <c r="KDB1" s="812"/>
      <c r="KDC1" s="812"/>
      <c r="KDD1" s="812"/>
      <c r="KDE1" s="812"/>
      <c r="KDF1" s="812"/>
      <c r="KDG1" s="812"/>
      <c r="KDH1" s="812"/>
      <c r="KDI1" s="812"/>
      <c r="KDJ1" s="812"/>
      <c r="KDK1" s="812"/>
      <c r="KDL1" s="812"/>
      <c r="KDM1" s="812"/>
      <c r="KDN1" s="812"/>
      <c r="KDO1" s="812"/>
      <c r="KDP1" s="812"/>
      <c r="KDQ1" s="812"/>
      <c r="KDR1" s="812"/>
      <c r="KDS1" s="812"/>
      <c r="KDT1" s="812"/>
      <c r="KDU1" s="812"/>
      <c r="KDV1" s="812"/>
      <c r="KDW1" s="812"/>
      <c r="KDX1" s="812"/>
      <c r="KDY1" s="812"/>
      <c r="KDZ1" s="812"/>
      <c r="KEA1" s="812"/>
      <c r="KEB1" s="812"/>
      <c r="KEC1" s="812"/>
      <c r="KED1" s="812"/>
      <c r="KEE1" s="812"/>
      <c r="KEF1" s="812"/>
      <c r="KEG1" s="812"/>
      <c r="KEH1" s="812"/>
      <c r="KEI1" s="812"/>
      <c r="KEJ1" s="812"/>
      <c r="KEK1" s="812"/>
      <c r="KEL1" s="812"/>
      <c r="KEM1" s="812"/>
      <c r="KEN1" s="812"/>
      <c r="KEO1" s="812"/>
      <c r="KEP1" s="812"/>
      <c r="KEQ1" s="812"/>
      <c r="KER1" s="812"/>
      <c r="KES1" s="812"/>
      <c r="KET1" s="812"/>
      <c r="KEU1" s="812"/>
      <c r="KEV1" s="812"/>
      <c r="KEW1" s="812"/>
      <c r="KEX1" s="812"/>
      <c r="KEY1" s="812"/>
      <c r="KEZ1" s="812"/>
      <c r="KFA1" s="812"/>
      <c r="KFB1" s="812"/>
      <c r="KFC1" s="812"/>
      <c r="KFD1" s="812"/>
      <c r="KFE1" s="812"/>
      <c r="KFF1" s="812"/>
      <c r="KFG1" s="812"/>
      <c r="KFH1" s="812"/>
      <c r="KFI1" s="812"/>
      <c r="KFJ1" s="812"/>
      <c r="KFK1" s="812"/>
      <c r="KFL1" s="812"/>
      <c r="KFM1" s="812"/>
      <c r="KFN1" s="812"/>
      <c r="KFO1" s="812"/>
      <c r="KFP1" s="812"/>
      <c r="KFQ1" s="812"/>
      <c r="KFR1" s="812"/>
      <c r="KFS1" s="812"/>
      <c r="KFT1" s="812"/>
      <c r="KFU1" s="812"/>
      <c r="KFV1" s="812"/>
      <c r="KFW1" s="812"/>
      <c r="KFX1" s="812"/>
      <c r="KFY1" s="812"/>
      <c r="KFZ1" s="812"/>
      <c r="KGA1" s="812"/>
      <c r="KGB1" s="812"/>
      <c r="KGC1" s="812"/>
      <c r="KGD1" s="812"/>
      <c r="KGE1" s="812"/>
      <c r="KGF1" s="812"/>
      <c r="KGG1" s="812"/>
      <c r="KGH1" s="812"/>
      <c r="KGI1" s="812"/>
      <c r="KGJ1" s="812"/>
      <c r="KGK1" s="812"/>
      <c r="KGL1" s="812"/>
      <c r="KGM1" s="812"/>
      <c r="KGN1" s="812"/>
      <c r="KGO1" s="812"/>
      <c r="KGP1" s="812"/>
      <c r="KGQ1" s="812"/>
      <c r="KGR1" s="812"/>
      <c r="KGS1" s="812"/>
      <c r="KGT1" s="812"/>
      <c r="KGU1" s="812"/>
      <c r="KGV1" s="812"/>
      <c r="KGW1" s="812"/>
      <c r="KGX1" s="812"/>
      <c r="KGY1" s="812"/>
      <c r="KGZ1" s="812"/>
      <c r="KHA1" s="812"/>
      <c r="KHB1" s="812"/>
      <c r="KHC1" s="812"/>
      <c r="KHD1" s="812"/>
      <c r="KHE1" s="812"/>
      <c r="KHF1" s="812"/>
      <c r="KHG1" s="812"/>
      <c r="KHH1" s="812"/>
      <c r="KHI1" s="812"/>
      <c r="KHJ1" s="812"/>
      <c r="KHK1" s="812"/>
      <c r="KHL1" s="812"/>
      <c r="KHM1" s="812"/>
      <c r="KHN1" s="812"/>
      <c r="KHO1" s="812"/>
      <c r="KHP1" s="812"/>
      <c r="KHQ1" s="812"/>
      <c r="KHR1" s="812"/>
      <c r="KHS1" s="812"/>
      <c r="KHT1" s="812"/>
      <c r="KHU1" s="812"/>
      <c r="KHV1" s="812"/>
      <c r="KHW1" s="812"/>
      <c r="KHX1" s="812"/>
      <c r="KHY1" s="812"/>
      <c r="KHZ1" s="812"/>
      <c r="KIA1" s="812"/>
      <c r="KIB1" s="812"/>
      <c r="KIC1" s="812"/>
      <c r="KID1" s="812"/>
      <c r="KIE1" s="812"/>
      <c r="KIF1" s="812"/>
      <c r="KIG1" s="812"/>
      <c r="KIH1" s="812"/>
      <c r="KII1" s="812"/>
      <c r="KIJ1" s="812"/>
      <c r="KIK1" s="812"/>
      <c r="KIL1" s="812"/>
      <c r="KIM1" s="812"/>
      <c r="KIN1" s="812"/>
      <c r="KIO1" s="812"/>
      <c r="KIP1" s="812"/>
      <c r="KIQ1" s="812"/>
      <c r="KIR1" s="812"/>
      <c r="KIS1" s="812"/>
      <c r="KIT1" s="812"/>
      <c r="KIU1" s="812"/>
      <c r="KIV1" s="812"/>
      <c r="KIW1" s="812"/>
      <c r="KIX1" s="812"/>
      <c r="KIY1" s="812"/>
      <c r="KIZ1" s="812"/>
      <c r="KJA1" s="812"/>
      <c r="KJB1" s="812"/>
      <c r="KJC1" s="812"/>
      <c r="KJD1" s="812"/>
      <c r="KJE1" s="812"/>
      <c r="KJF1" s="812"/>
      <c r="KJG1" s="812"/>
      <c r="KJH1" s="812"/>
      <c r="KJI1" s="812"/>
      <c r="KJJ1" s="812"/>
      <c r="KJK1" s="812"/>
      <c r="KJL1" s="812"/>
      <c r="KJM1" s="812"/>
      <c r="KJN1" s="812"/>
      <c r="KJO1" s="812"/>
      <c r="KJP1" s="812"/>
      <c r="KJQ1" s="812"/>
      <c r="KJR1" s="812"/>
      <c r="KJS1" s="812"/>
      <c r="KJT1" s="812"/>
      <c r="KJU1" s="812"/>
      <c r="KJV1" s="812"/>
      <c r="KJW1" s="812"/>
      <c r="KJX1" s="812"/>
      <c r="KJY1" s="812"/>
      <c r="KJZ1" s="812"/>
      <c r="KKA1" s="812"/>
      <c r="KKB1" s="812"/>
      <c r="KKC1" s="812"/>
      <c r="KKD1" s="812"/>
      <c r="KKE1" s="812"/>
      <c r="KKF1" s="812"/>
      <c r="KKG1" s="812"/>
      <c r="KKH1" s="812"/>
      <c r="KKI1" s="812"/>
      <c r="KKJ1" s="812"/>
      <c r="KKK1" s="812"/>
      <c r="KKL1" s="812"/>
      <c r="KKM1" s="812"/>
      <c r="KKN1" s="812"/>
      <c r="KKO1" s="812"/>
      <c r="KKP1" s="812"/>
      <c r="KKQ1" s="812"/>
      <c r="KKR1" s="812"/>
      <c r="KKS1" s="812"/>
      <c r="KKT1" s="812"/>
      <c r="KKU1" s="812"/>
      <c r="KKV1" s="812"/>
      <c r="KKW1" s="812"/>
      <c r="KKX1" s="812"/>
      <c r="KKY1" s="812"/>
      <c r="KKZ1" s="812"/>
      <c r="KLA1" s="812"/>
      <c r="KLB1" s="812"/>
      <c r="KLC1" s="812"/>
      <c r="KLD1" s="812"/>
      <c r="KLE1" s="812"/>
      <c r="KLF1" s="812"/>
      <c r="KLG1" s="812"/>
      <c r="KLH1" s="812"/>
      <c r="KLI1" s="812"/>
      <c r="KLJ1" s="812"/>
      <c r="KLK1" s="812"/>
      <c r="KLL1" s="812"/>
      <c r="KLM1" s="812"/>
      <c r="KLN1" s="812"/>
      <c r="KLO1" s="812"/>
      <c r="KLP1" s="812"/>
      <c r="KLQ1" s="812"/>
      <c r="KLR1" s="812"/>
      <c r="KLS1" s="812"/>
      <c r="KLT1" s="812"/>
      <c r="KLU1" s="812"/>
      <c r="KLV1" s="812"/>
      <c r="KLW1" s="812"/>
      <c r="KLX1" s="812"/>
      <c r="KLY1" s="812"/>
      <c r="KLZ1" s="812"/>
      <c r="KMA1" s="812"/>
      <c r="KMB1" s="812"/>
      <c r="KMC1" s="812"/>
      <c r="KMD1" s="812"/>
      <c r="KME1" s="812"/>
      <c r="KMF1" s="812"/>
      <c r="KMG1" s="812"/>
      <c r="KMH1" s="812"/>
      <c r="KMI1" s="812"/>
      <c r="KMJ1" s="812"/>
      <c r="KMK1" s="812"/>
      <c r="KML1" s="812"/>
      <c r="KMM1" s="812"/>
      <c r="KMN1" s="812"/>
      <c r="KMO1" s="812"/>
      <c r="KMP1" s="812"/>
      <c r="KMQ1" s="812"/>
      <c r="KMR1" s="812"/>
      <c r="KMS1" s="812"/>
      <c r="KMT1" s="812"/>
      <c r="KMU1" s="812"/>
      <c r="KMV1" s="812"/>
      <c r="KMW1" s="812"/>
      <c r="KMX1" s="812"/>
      <c r="KMY1" s="812"/>
      <c r="KMZ1" s="812"/>
      <c r="KNA1" s="812"/>
      <c r="KNB1" s="812"/>
      <c r="KNC1" s="812"/>
      <c r="KND1" s="812"/>
      <c r="KNE1" s="812"/>
      <c r="KNF1" s="812"/>
      <c r="KNG1" s="812"/>
      <c r="KNH1" s="812"/>
      <c r="KNI1" s="812"/>
      <c r="KNJ1" s="812"/>
      <c r="KNK1" s="812"/>
      <c r="KNL1" s="812"/>
      <c r="KNM1" s="812"/>
      <c r="KNN1" s="812"/>
      <c r="KNO1" s="812"/>
      <c r="KNP1" s="812"/>
      <c r="KNQ1" s="812"/>
      <c r="KNR1" s="812"/>
      <c r="KNS1" s="812"/>
      <c r="KNT1" s="812"/>
      <c r="KNU1" s="812"/>
      <c r="KNV1" s="812"/>
      <c r="KNW1" s="812"/>
      <c r="KNX1" s="812"/>
      <c r="KNY1" s="812"/>
      <c r="KNZ1" s="812"/>
      <c r="KOA1" s="812"/>
      <c r="KOB1" s="812"/>
      <c r="KOC1" s="812"/>
      <c r="KOD1" s="812"/>
      <c r="KOE1" s="812"/>
      <c r="KOF1" s="812"/>
      <c r="KOG1" s="812"/>
      <c r="KOH1" s="812"/>
      <c r="KOI1" s="812"/>
      <c r="KOJ1" s="812"/>
      <c r="KOK1" s="812"/>
      <c r="KOL1" s="812"/>
      <c r="KOM1" s="812"/>
      <c r="KON1" s="812"/>
      <c r="KOO1" s="812"/>
      <c r="KOP1" s="812"/>
      <c r="KOQ1" s="812"/>
      <c r="KOR1" s="812"/>
      <c r="KOS1" s="812"/>
      <c r="KOT1" s="812"/>
      <c r="KOU1" s="812"/>
      <c r="KOV1" s="812"/>
      <c r="KOW1" s="812"/>
      <c r="KOX1" s="812"/>
      <c r="KOY1" s="812"/>
      <c r="KOZ1" s="812"/>
      <c r="KPA1" s="812"/>
      <c r="KPB1" s="812"/>
      <c r="KPC1" s="812"/>
      <c r="KPD1" s="812"/>
      <c r="KPE1" s="812"/>
      <c r="KPF1" s="812"/>
      <c r="KPG1" s="812"/>
      <c r="KPH1" s="812"/>
      <c r="KPI1" s="812"/>
      <c r="KPJ1" s="812"/>
      <c r="KPK1" s="812"/>
      <c r="KPL1" s="812"/>
      <c r="KPM1" s="812"/>
      <c r="KPN1" s="812"/>
      <c r="KPO1" s="812"/>
      <c r="KPP1" s="812"/>
      <c r="KPQ1" s="812"/>
      <c r="KPR1" s="812"/>
      <c r="KPS1" s="812"/>
      <c r="KPT1" s="812"/>
      <c r="KPU1" s="812"/>
      <c r="KPV1" s="812"/>
      <c r="KPW1" s="812"/>
      <c r="KPX1" s="812"/>
      <c r="KPY1" s="812"/>
      <c r="KPZ1" s="812"/>
      <c r="KQA1" s="812"/>
      <c r="KQB1" s="812"/>
      <c r="KQC1" s="812"/>
      <c r="KQD1" s="812"/>
      <c r="KQE1" s="812"/>
      <c r="KQF1" s="812"/>
      <c r="KQG1" s="812"/>
      <c r="KQH1" s="812"/>
      <c r="KQI1" s="812"/>
      <c r="KQJ1" s="812"/>
      <c r="KQK1" s="812"/>
      <c r="KQL1" s="812"/>
      <c r="KQM1" s="812"/>
      <c r="KQN1" s="812"/>
      <c r="KQO1" s="812"/>
      <c r="KQP1" s="812"/>
      <c r="KQQ1" s="812"/>
      <c r="KQR1" s="812"/>
      <c r="KQS1" s="812"/>
      <c r="KQT1" s="812"/>
      <c r="KQU1" s="812"/>
      <c r="KQV1" s="812"/>
      <c r="KQW1" s="812"/>
      <c r="KQX1" s="812"/>
      <c r="KQY1" s="812"/>
      <c r="KQZ1" s="812"/>
      <c r="KRA1" s="812"/>
      <c r="KRB1" s="812"/>
      <c r="KRC1" s="812"/>
      <c r="KRD1" s="812"/>
      <c r="KRE1" s="812"/>
      <c r="KRF1" s="812"/>
      <c r="KRG1" s="812"/>
      <c r="KRH1" s="812"/>
      <c r="KRI1" s="812"/>
      <c r="KRJ1" s="812"/>
      <c r="KRK1" s="812"/>
      <c r="KRL1" s="812"/>
      <c r="KRM1" s="812"/>
      <c r="KRN1" s="812"/>
      <c r="KRO1" s="812"/>
      <c r="KRP1" s="812"/>
      <c r="KRQ1" s="812"/>
      <c r="KRR1" s="812"/>
      <c r="KRS1" s="812"/>
      <c r="KRT1" s="812"/>
      <c r="KRU1" s="812"/>
      <c r="KRV1" s="812"/>
      <c r="KRW1" s="812"/>
      <c r="KRX1" s="812"/>
      <c r="KRY1" s="812"/>
      <c r="KRZ1" s="812"/>
      <c r="KSA1" s="812"/>
      <c r="KSB1" s="812"/>
      <c r="KSC1" s="812"/>
      <c r="KSD1" s="812"/>
      <c r="KSE1" s="812"/>
      <c r="KSF1" s="812"/>
      <c r="KSG1" s="812"/>
      <c r="KSH1" s="812"/>
      <c r="KSI1" s="812"/>
      <c r="KSJ1" s="812"/>
      <c r="KSK1" s="812"/>
      <c r="KSL1" s="812"/>
      <c r="KSM1" s="812"/>
      <c r="KSN1" s="812"/>
      <c r="KSO1" s="812"/>
      <c r="KSP1" s="812"/>
      <c r="KSQ1" s="812"/>
      <c r="KSR1" s="812"/>
      <c r="KSS1" s="812"/>
      <c r="KST1" s="812"/>
      <c r="KSU1" s="812"/>
      <c r="KSV1" s="812"/>
      <c r="KSW1" s="812"/>
      <c r="KSX1" s="812"/>
      <c r="KSY1" s="812"/>
      <c r="KSZ1" s="812"/>
      <c r="KTA1" s="812"/>
      <c r="KTB1" s="812"/>
      <c r="KTC1" s="812"/>
      <c r="KTD1" s="812"/>
      <c r="KTE1" s="812"/>
      <c r="KTF1" s="812"/>
      <c r="KTG1" s="812"/>
      <c r="KTH1" s="812"/>
      <c r="KTI1" s="812"/>
      <c r="KTJ1" s="812"/>
      <c r="KTK1" s="812"/>
      <c r="KTL1" s="812"/>
      <c r="KTM1" s="812"/>
      <c r="KTN1" s="812"/>
      <c r="KTO1" s="812"/>
      <c r="KTP1" s="812"/>
      <c r="KTQ1" s="812"/>
      <c r="KTR1" s="812"/>
      <c r="KTS1" s="812"/>
      <c r="KTT1" s="812"/>
      <c r="KTU1" s="812"/>
      <c r="KTV1" s="812"/>
      <c r="KTW1" s="812"/>
      <c r="KTX1" s="812"/>
      <c r="KTY1" s="812"/>
      <c r="KTZ1" s="812"/>
      <c r="KUA1" s="812"/>
      <c r="KUB1" s="812"/>
      <c r="KUC1" s="812"/>
      <c r="KUD1" s="812"/>
      <c r="KUE1" s="812"/>
      <c r="KUF1" s="812"/>
      <c r="KUG1" s="812"/>
      <c r="KUH1" s="812"/>
      <c r="KUI1" s="812"/>
      <c r="KUJ1" s="812"/>
      <c r="KUK1" s="812"/>
      <c r="KUL1" s="812"/>
      <c r="KUM1" s="812"/>
      <c r="KUN1" s="812"/>
      <c r="KUO1" s="812"/>
      <c r="KUP1" s="812"/>
      <c r="KUQ1" s="812"/>
      <c r="KUR1" s="812"/>
      <c r="KUS1" s="812"/>
      <c r="KUT1" s="812"/>
      <c r="KUU1" s="812"/>
      <c r="KUV1" s="812"/>
      <c r="KUW1" s="812"/>
      <c r="KUX1" s="812"/>
      <c r="KUY1" s="812"/>
      <c r="KUZ1" s="812"/>
      <c r="KVA1" s="812"/>
      <c r="KVB1" s="812"/>
      <c r="KVC1" s="812"/>
      <c r="KVD1" s="812"/>
      <c r="KVE1" s="812"/>
      <c r="KVF1" s="812"/>
      <c r="KVG1" s="812"/>
      <c r="KVH1" s="812"/>
      <c r="KVI1" s="812"/>
      <c r="KVJ1" s="812"/>
      <c r="KVK1" s="812"/>
      <c r="KVL1" s="812"/>
      <c r="KVM1" s="812"/>
      <c r="KVN1" s="812"/>
      <c r="KVO1" s="812"/>
      <c r="KVP1" s="812"/>
      <c r="KVQ1" s="812"/>
      <c r="KVR1" s="812"/>
      <c r="KVS1" s="812"/>
      <c r="KVT1" s="812"/>
      <c r="KVU1" s="812"/>
      <c r="KVV1" s="812"/>
      <c r="KVW1" s="812"/>
      <c r="KVX1" s="812"/>
      <c r="KVY1" s="812"/>
      <c r="KVZ1" s="812"/>
      <c r="KWA1" s="812"/>
      <c r="KWB1" s="812"/>
      <c r="KWC1" s="812"/>
      <c r="KWD1" s="812"/>
      <c r="KWE1" s="812"/>
      <c r="KWF1" s="812"/>
      <c r="KWG1" s="812"/>
      <c r="KWH1" s="812"/>
      <c r="KWI1" s="812"/>
      <c r="KWJ1" s="812"/>
      <c r="KWK1" s="812"/>
      <c r="KWL1" s="812"/>
      <c r="KWM1" s="812"/>
      <c r="KWN1" s="812"/>
      <c r="KWO1" s="812"/>
      <c r="KWP1" s="812"/>
      <c r="KWQ1" s="812"/>
      <c r="KWR1" s="812"/>
      <c r="KWS1" s="812"/>
      <c r="KWT1" s="812"/>
      <c r="KWU1" s="812"/>
      <c r="KWV1" s="812"/>
      <c r="KWW1" s="812"/>
      <c r="KWX1" s="812"/>
      <c r="KWY1" s="812"/>
      <c r="KWZ1" s="812"/>
      <c r="KXA1" s="812"/>
      <c r="KXB1" s="812"/>
      <c r="KXC1" s="812"/>
      <c r="KXD1" s="812"/>
      <c r="KXE1" s="812"/>
      <c r="KXF1" s="812"/>
      <c r="KXG1" s="812"/>
      <c r="KXH1" s="812"/>
      <c r="KXI1" s="812"/>
      <c r="KXJ1" s="812"/>
      <c r="KXK1" s="812"/>
      <c r="KXL1" s="812"/>
      <c r="KXM1" s="812"/>
      <c r="KXN1" s="812"/>
      <c r="KXO1" s="812"/>
      <c r="KXP1" s="812"/>
      <c r="KXQ1" s="812"/>
      <c r="KXR1" s="812"/>
      <c r="KXS1" s="812"/>
      <c r="KXT1" s="812"/>
      <c r="KXU1" s="812"/>
      <c r="KXV1" s="812"/>
      <c r="KXW1" s="812"/>
      <c r="KXX1" s="812"/>
      <c r="KXY1" s="812"/>
      <c r="KXZ1" s="812"/>
      <c r="KYA1" s="812"/>
      <c r="KYB1" s="812"/>
      <c r="KYC1" s="812"/>
      <c r="KYD1" s="812"/>
      <c r="KYE1" s="812"/>
      <c r="KYF1" s="812"/>
      <c r="KYG1" s="812"/>
      <c r="KYH1" s="812"/>
      <c r="KYI1" s="812"/>
      <c r="KYJ1" s="812"/>
      <c r="KYK1" s="812"/>
      <c r="KYL1" s="812"/>
      <c r="KYM1" s="812"/>
      <c r="KYN1" s="812"/>
      <c r="KYO1" s="812"/>
      <c r="KYP1" s="812"/>
      <c r="KYQ1" s="812"/>
      <c r="KYR1" s="812"/>
      <c r="KYS1" s="812"/>
      <c r="KYT1" s="812"/>
      <c r="KYU1" s="812"/>
      <c r="KYV1" s="812"/>
      <c r="KYW1" s="812"/>
      <c r="KYX1" s="812"/>
      <c r="KYY1" s="812"/>
      <c r="KYZ1" s="812"/>
      <c r="KZA1" s="812"/>
      <c r="KZB1" s="812"/>
      <c r="KZC1" s="812"/>
      <c r="KZD1" s="812"/>
      <c r="KZE1" s="812"/>
      <c r="KZF1" s="812"/>
      <c r="KZG1" s="812"/>
      <c r="KZH1" s="812"/>
      <c r="KZI1" s="812"/>
      <c r="KZJ1" s="812"/>
      <c r="KZK1" s="812"/>
      <c r="KZL1" s="812"/>
      <c r="KZM1" s="812"/>
      <c r="KZN1" s="812"/>
      <c r="KZO1" s="812"/>
      <c r="KZP1" s="812"/>
      <c r="KZQ1" s="812"/>
      <c r="KZR1" s="812"/>
      <c r="KZS1" s="812"/>
      <c r="KZT1" s="812"/>
      <c r="KZU1" s="812"/>
      <c r="KZV1" s="812"/>
      <c r="KZW1" s="812"/>
      <c r="KZX1" s="812"/>
      <c r="KZY1" s="812"/>
      <c r="KZZ1" s="812"/>
      <c r="LAA1" s="812"/>
      <c r="LAB1" s="812"/>
      <c r="LAC1" s="812"/>
      <c r="LAD1" s="812"/>
      <c r="LAE1" s="812"/>
      <c r="LAF1" s="812"/>
      <c r="LAG1" s="812"/>
      <c r="LAH1" s="812"/>
      <c r="LAI1" s="812"/>
      <c r="LAJ1" s="812"/>
      <c r="LAK1" s="812"/>
      <c r="LAL1" s="812"/>
      <c r="LAM1" s="812"/>
      <c r="LAN1" s="812"/>
      <c r="LAO1" s="812"/>
      <c r="LAP1" s="812"/>
      <c r="LAQ1" s="812"/>
      <c r="LAR1" s="812"/>
      <c r="LAS1" s="812"/>
      <c r="LAT1" s="812"/>
      <c r="LAU1" s="812"/>
      <c r="LAV1" s="812"/>
      <c r="LAW1" s="812"/>
      <c r="LAX1" s="812"/>
      <c r="LAY1" s="812"/>
      <c r="LAZ1" s="812"/>
      <c r="LBA1" s="812"/>
      <c r="LBB1" s="812"/>
      <c r="LBC1" s="812"/>
      <c r="LBD1" s="812"/>
      <c r="LBE1" s="812"/>
      <c r="LBF1" s="812"/>
      <c r="LBG1" s="812"/>
      <c r="LBH1" s="812"/>
      <c r="LBI1" s="812"/>
      <c r="LBJ1" s="812"/>
      <c r="LBK1" s="812"/>
      <c r="LBL1" s="812"/>
      <c r="LBM1" s="812"/>
      <c r="LBN1" s="812"/>
      <c r="LBO1" s="812"/>
      <c r="LBP1" s="812"/>
      <c r="LBQ1" s="812"/>
      <c r="LBR1" s="812"/>
      <c r="LBS1" s="812"/>
      <c r="LBT1" s="812"/>
      <c r="LBU1" s="812"/>
      <c r="LBV1" s="812"/>
      <c r="LBW1" s="812"/>
      <c r="LBX1" s="812"/>
      <c r="LBY1" s="812"/>
      <c r="LBZ1" s="812"/>
      <c r="LCA1" s="812"/>
      <c r="LCB1" s="812"/>
      <c r="LCC1" s="812"/>
      <c r="LCD1" s="812"/>
      <c r="LCE1" s="812"/>
      <c r="LCF1" s="812"/>
      <c r="LCG1" s="812"/>
      <c r="LCH1" s="812"/>
      <c r="LCI1" s="812"/>
      <c r="LCJ1" s="812"/>
      <c r="LCK1" s="812"/>
      <c r="LCL1" s="812"/>
      <c r="LCM1" s="812"/>
      <c r="LCN1" s="812"/>
      <c r="LCO1" s="812"/>
      <c r="LCP1" s="812"/>
      <c r="LCQ1" s="812"/>
      <c r="LCR1" s="812"/>
      <c r="LCS1" s="812"/>
      <c r="LCT1" s="812"/>
      <c r="LCU1" s="812"/>
      <c r="LCV1" s="812"/>
      <c r="LCW1" s="812"/>
      <c r="LCX1" s="812"/>
      <c r="LCY1" s="812"/>
      <c r="LCZ1" s="812"/>
      <c r="LDA1" s="812"/>
      <c r="LDB1" s="812"/>
      <c r="LDC1" s="812"/>
      <c r="LDD1" s="812"/>
      <c r="LDE1" s="812"/>
      <c r="LDF1" s="812"/>
      <c r="LDG1" s="812"/>
      <c r="LDH1" s="812"/>
      <c r="LDI1" s="812"/>
      <c r="LDJ1" s="812"/>
      <c r="LDK1" s="812"/>
      <c r="LDL1" s="812"/>
      <c r="LDM1" s="812"/>
      <c r="LDN1" s="812"/>
      <c r="LDO1" s="812"/>
      <c r="LDP1" s="812"/>
      <c r="LDQ1" s="812"/>
      <c r="LDR1" s="812"/>
      <c r="LDS1" s="812"/>
      <c r="LDT1" s="812"/>
      <c r="LDU1" s="812"/>
      <c r="LDV1" s="812"/>
      <c r="LDW1" s="812"/>
      <c r="LDX1" s="812"/>
      <c r="LDY1" s="812"/>
      <c r="LDZ1" s="812"/>
      <c r="LEA1" s="812"/>
      <c r="LEB1" s="812"/>
      <c r="LEC1" s="812"/>
      <c r="LED1" s="812"/>
      <c r="LEE1" s="812"/>
      <c r="LEF1" s="812"/>
      <c r="LEG1" s="812"/>
      <c r="LEH1" s="812"/>
      <c r="LEI1" s="812"/>
      <c r="LEJ1" s="812"/>
      <c r="LEK1" s="812"/>
      <c r="LEL1" s="812"/>
      <c r="LEM1" s="812"/>
      <c r="LEN1" s="812"/>
      <c r="LEO1" s="812"/>
      <c r="LEP1" s="812"/>
      <c r="LEQ1" s="812"/>
      <c r="LER1" s="812"/>
      <c r="LES1" s="812"/>
      <c r="LET1" s="812"/>
      <c r="LEU1" s="812"/>
      <c r="LEV1" s="812"/>
      <c r="LEW1" s="812"/>
      <c r="LEX1" s="812"/>
      <c r="LEY1" s="812"/>
      <c r="LEZ1" s="812"/>
      <c r="LFA1" s="812"/>
      <c r="LFB1" s="812"/>
      <c r="LFC1" s="812"/>
      <c r="LFD1" s="812"/>
      <c r="LFE1" s="812"/>
      <c r="LFF1" s="812"/>
      <c r="LFG1" s="812"/>
      <c r="LFH1" s="812"/>
      <c r="LFI1" s="812"/>
      <c r="LFJ1" s="812"/>
      <c r="LFK1" s="812"/>
      <c r="LFL1" s="812"/>
      <c r="LFM1" s="812"/>
      <c r="LFN1" s="812"/>
      <c r="LFO1" s="812"/>
      <c r="LFP1" s="812"/>
      <c r="LFQ1" s="812"/>
      <c r="LFR1" s="812"/>
      <c r="LFS1" s="812"/>
      <c r="LFT1" s="812"/>
      <c r="LFU1" s="812"/>
      <c r="LFV1" s="812"/>
      <c r="LFW1" s="812"/>
      <c r="LFX1" s="812"/>
      <c r="LFY1" s="812"/>
      <c r="LFZ1" s="812"/>
      <c r="LGA1" s="812"/>
      <c r="LGB1" s="812"/>
      <c r="LGC1" s="812"/>
      <c r="LGD1" s="812"/>
      <c r="LGE1" s="812"/>
      <c r="LGF1" s="812"/>
      <c r="LGG1" s="812"/>
      <c r="LGH1" s="812"/>
      <c r="LGI1" s="812"/>
      <c r="LGJ1" s="812"/>
      <c r="LGK1" s="812"/>
      <c r="LGL1" s="812"/>
      <c r="LGM1" s="812"/>
      <c r="LGN1" s="812"/>
      <c r="LGO1" s="812"/>
      <c r="LGP1" s="812"/>
      <c r="LGQ1" s="812"/>
      <c r="LGR1" s="812"/>
      <c r="LGS1" s="812"/>
      <c r="LGT1" s="812"/>
      <c r="LGU1" s="812"/>
      <c r="LGV1" s="812"/>
      <c r="LGW1" s="812"/>
      <c r="LGX1" s="812"/>
      <c r="LGY1" s="812"/>
      <c r="LGZ1" s="812"/>
      <c r="LHA1" s="812"/>
      <c r="LHB1" s="812"/>
      <c r="LHC1" s="812"/>
      <c r="LHD1" s="812"/>
      <c r="LHE1" s="812"/>
      <c r="LHF1" s="812"/>
      <c r="LHG1" s="812"/>
      <c r="LHH1" s="812"/>
      <c r="LHI1" s="812"/>
      <c r="LHJ1" s="812"/>
      <c r="LHK1" s="812"/>
      <c r="LHL1" s="812"/>
      <c r="LHM1" s="812"/>
      <c r="LHN1" s="812"/>
      <c r="LHO1" s="812"/>
      <c r="LHP1" s="812"/>
      <c r="LHQ1" s="812"/>
      <c r="LHR1" s="812"/>
      <c r="LHS1" s="812"/>
      <c r="LHT1" s="812"/>
      <c r="LHU1" s="812"/>
      <c r="LHV1" s="812"/>
      <c r="LHW1" s="812"/>
      <c r="LHX1" s="812"/>
      <c r="LHY1" s="812"/>
      <c r="LHZ1" s="812"/>
      <c r="LIA1" s="812"/>
      <c r="LIB1" s="812"/>
      <c r="LIC1" s="812"/>
      <c r="LID1" s="812"/>
      <c r="LIE1" s="812"/>
      <c r="LIF1" s="812"/>
      <c r="LIG1" s="812"/>
      <c r="LIH1" s="812"/>
      <c r="LII1" s="812"/>
      <c r="LIJ1" s="812"/>
      <c r="LIK1" s="812"/>
      <c r="LIL1" s="812"/>
      <c r="LIM1" s="812"/>
      <c r="LIN1" s="812"/>
      <c r="LIO1" s="812"/>
      <c r="LIP1" s="812"/>
      <c r="LIQ1" s="812"/>
      <c r="LIR1" s="812"/>
      <c r="LIS1" s="812"/>
      <c r="LIT1" s="812"/>
      <c r="LIU1" s="812"/>
      <c r="LIV1" s="812"/>
      <c r="LIW1" s="812"/>
      <c r="LIX1" s="812"/>
      <c r="LIY1" s="812"/>
      <c r="LIZ1" s="812"/>
      <c r="LJA1" s="812"/>
      <c r="LJB1" s="812"/>
      <c r="LJC1" s="812"/>
      <c r="LJD1" s="812"/>
      <c r="LJE1" s="812"/>
      <c r="LJF1" s="812"/>
      <c r="LJG1" s="812"/>
      <c r="LJH1" s="812"/>
      <c r="LJI1" s="812"/>
      <c r="LJJ1" s="812"/>
      <c r="LJK1" s="812"/>
      <c r="LJL1" s="812"/>
      <c r="LJM1" s="812"/>
      <c r="LJN1" s="812"/>
      <c r="LJO1" s="812"/>
      <c r="LJP1" s="812"/>
      <c r="LJQ1" s="812"/>
      <c r="LJR1" s="812"/>
      <c r="LJS1" s="812"/>
      <c r="LJT1" s="812"/>
      <c r="LJU1" s="812"/>
      <c r="LJV1" s="812"/>
      <c r="LJW1" s="812"/>
      <c r="LJX1" s="812"/>
      <c r="LJY1" s="812"/>
      <c r="LJZ1" s="812"/>
      <c r="LKA1" s="812"/>
      <c r="LKB1" s="812"/>
      <c r="LKC1" s="812"/>
      <c r="LKD1" s="812"/>
      <c r="LKE1" s="812"/>
      <c r="LKF1" s="812"/>
      <c r="LKG1" s="812"/>
      <c r="LKH1" s="812"/>
      <c r="LKI1" s="812"/>
      <c r="LKJ1" s="812"/>
      <c r="LKK1" s="812"/>
      <c r="LKL1" s="812"/>
      <c r="LKM1" s="812"/>
      <c r="LKN1" s="812"/>
      <c r="LKO1" s="812"/>
      <c r="LKP1" s="812"/>
      <c r="LKQ1" s="812"/>
      <c r="LKR1" s="812"/>
      <c r="LKS1" s="812"/>
      <c r="LKT1" s="812"/>
      <c r="LKU1" s="812"/>
      <c r="LKV1" s="812"/>
      <c r="LKW1" s="812"/>
      <c r="LKX1" s="812"/>
      <c r="LKY1" s="812"/>
      <c r="LKZ1" s="812"/>
      <c r="LLA1" s="812"/>
      <c r="LLB1" s="812"/>
      <c r="LLC1" s="812"/>
      <c r="LLD1" s="812"/>
      <c r="LLE1" s="812"/>
      <c r="LLF1" s="812"/>
      <c r="LLG1" s="812"/>
      <c r="LLH1" s="812"/>
      <c r="LLI1" s="812"/>
      <c r="LLJ1" s="812"/>
      <c r="LLK1" s="812"/>
      <c r="LLL1" s="812"/>
      <c r="LLM1" s="812"/>
      <c r="LLN1" s="812"/>
      <c r="LLO1" s="812"/>
      <c r="LLP1" s="812"/>
      <c r="LLQ1" s="812"/>
      <c r="LLR1" s="812"/>
      <c r="LLS1" s="812"/>
      <c r="LLT1" s="812"/>
      <c r="LLU1" s="812"/>
      <c r="LLV1" s="812"/>
      <c r="LLW1" s="812"/>
      <c r="LLX1" s="812"/>
      <c r="LLY1" s="812"/>
      <c r="LLZ1" s="812"/>
      <c r="LMA1" s="812"/>
      <c r="LMB1" s="812"/>
      <c r="LMC1" s="812"/>
      <c r="LMD1" s="812"/>
      <c r="LME1" s="812"/>
      <c r="LMF1" s="812"/>
      <c r="LMG1" s="812"/>
      <c r="LMH1" s="812"/>
      <c r="LMI1" s="812"/>
      <c r="LMJ1" s="812"/>
      <c r="LMK1" s="812"/>
      <c r="LML1" s="812"/>
      <c r="LMM1" s="812"/>
      <c r="LMN1" s="812"/>
      <c r="LMO1" s="812"/>
      <c r="LMP1" s="812"/>
      <c r="LMQ1" s="812"/>
      <c r="LMR1" s="812"/>
      <c r="LMS1" s="812"/>
      <c r="LMT1" s="812"/>
      <c r="LMU1" s="812"/>
      <c r="LMV1" s="812"/>
      <c r="LMW1" s="812"/>
      <c r="LMX1" s="812"/>
      <c r="LMY1" s="812"/>
      <c r="LMZ1" s="812"/>
      <c r="LNA1" s="812"/>
      <c r="LNB1" s="812"/>
      <c r="LNC1" s="812"/>
      <c r="LND1" s="812"/>
      <c r="LNE1" s="812"/>
      <c r="LNF1" s="812"/>
      <c r="LNG1" s="812"/>
      <c r="LNH1" s="812"/>
      <c r="LNI1" s="812"/>
      <c r="LNJ1" s="812"/>
      <c r="LNK1" s="812"/>
      <c r="LNL1" s="812"/>
      <c r="LNM1" s="812"/>
      <c r="LNN1" s="812"/>
      <c r="LNO1" s="812"/>
      <c r="LNP1" s="812"/>
      <c r="LNQ1" s="812"/>
      <c r="LNR1" s="812"/>
      <c r="LNS1" s="812"/>
      <c r="LNT1" s="812"/>
      <c r="LNU1" s="812"/>
      <c r="LNV1" s="812"/>
      <c r="LNW1" s="812"/>
      <c r="LNX1" s="812"/>
      <c r="LNY1" s="812"/>
      <c r="LNZ1" s="812"/>
      <c r="LOA1" s="812"/>
      <c r="LOB1" s="812"/>
      <c r="LOC1" s="812"/>
      <c r="LOD1" s="812"/>
      <c r="LOE1" s="812"/>
      <c r="LOF1" s="812"/>
      <c r="LOG1" s="812"/>
      <c r="LOH1" s="812"/>
      <c r="LOI1" s="812"/>
      <c r="LOJ1" s="812"/>
      <c r="LOK1" s="812"/>
      <c r="LOL1" s="812"/>
      <c r="LOM1" s="812"/>
      <c r="LON1" s="812"/>
      <c r="LOO1" s="812"/>
      <c r="LOP1" s="812"/>
      <c r="LOQ1" s="812"/>
      <c r="LOR1" s="812"/>
      <c r="LOS1" s="812"/>
      <c r="LOT1" s="812"/>
      <c r="LOU1" s="812"/>
      <c r="LOV1" s="812"/>
      <c r="LOW1" s="812"/>
      <c r="LOX1" s="812"/>
      <c r="LOY1" s="812"/>
      <c r="LOZ1" s="812"/>
      <c r="LPA1" s="812"/>
      <c r="LPB1" s="812"/>
      <c r="LPC1" s="812"/>
      <c r="LPD1" s="812"/>
      <c r="LPE1" s="812"/>
      <c r="LPF1" s="812"/>
      <c r="LPG1" s="812"/>
      <c r="LPH1" s="812"/>
      <c r="LPI1" s="812"/>
      <c r="LPJ1" s="812"/>
      <c r="LPK1" s="812"/>
      <c r="LPL1" s="812"/>
      <c r="LPM1" s="812"/>
      <c r="LPN1" s="812"/>
      <c r="LPO1" s="812"/>
      <c r="LPP1" s="812"/>
      <c r="LPQ1" s="812"/>
      <c r="LPR1" s="812"/>
      <c r="LPS1" s="812"/>
      <c r="LPT1" s="812"/>
      <c r="LPU1" s="812"/>
      <c r="LPV1" s="812"/>
      <c r="LPW1" s="812"/>
      <c r="LPX1" s="812"/>
      <c r="LPY1" s="812"/>
      <c r="LPZ1" s="812"/>
      <c r="LQA1" s="812"/>
      <c r="LQB1" s="812"/>
      <c r="LQC1" s="812"/>
      <c r="LQD1" s="812"/>
      <c r="LQE1" s="812"/>
      <c r="LQF1" s="812"/>
      <c r="LQG1" s="812"/>
      <c r="LQH1" s="812"/>
      <c r="LQI1" s="812"/>
      <c r="LQJ1" s="812"/>
      <c r="LQK1" s="812"/>
      <c r="LQL1" s="812"/>
      <c r="LQM1" s="812"/>
      <c r="LQN1" s="812"/>
      <c r="LQO1" s="812"/>
      <c r="LQP1" s="812"/>
      <c r="LQQ1" s="812"/>
      <c r="LQR1" s="812"/>
      <c r="LQS1" s="812"/>
      <c r="LQT1" s="812"/>
      <c r="LQU1" s="812"/>
      <c r="LQV1" s="812"/>
      <c r="LQW1" s="812"/>
      <c r="LQX1" s="812"/>
      <c r="LQY1" s="812"/>
      <c r="LQZ1" s="812"/>
      <c r="LRA1" s="812"/>
      <c r="LRB1" s="812"/>
      <c r="LRC1" s="812"/>
      <c r="LRD1" s="812"/>
      <c r="LRE1" s="812"/>
      <c r="LRF1" s="812"/>
      <c r="LRG1" s="812"/>
      <c r="LRH1" s="812"/>
      <c r="LRI1" s="812"/>
      <c r="LRJ1" s="812"/>
      <c r="LRK1" s="812"/>
      <c r="LRL1" s="812"/>
      <c r="LRM1" s="812"/>
      <c r="LRN1" s="812"/>
      <c r="LRO1" s="812"/>
      <c r="LRP1" s="812"/>
      <c r="LRQ1" s="812"/>
      <c r="LRR1" s="812"/>
      <c r="LRS1" s="812"/>
      <c r="LRT1" s="812"/>
      <c r="LRU1" s="812"/>
      <c r="LRV1" s="812"/>
      <c r="LRW1" s="812"/>
      <c r="LRX1" s="812"/>
      <c r="LRY1" s="812"/>
      <c r="LRZ1" s="812"/>
      <c r="LSA1" s="812"/>
      <c r="LSB1" s="812"/>
      <c r="LSC1" s="812"/>
      <c r="LSD1" s="812"/>
      <c r="LSE1" s="812"/>
      <c r="LSF1" s="812"/>
      <c r="LSG1" s="812"/>
      <c r="LSH1" s="812"/>
      <c r="LSI1" s="812"/>
      <c r="LSJ1" s="812"/>
      <c r="LSK1" s="812"/>
      <c r="LSL1" s="812"/>
      <c r="LSM1" s="812"/>
      <c r="LSN1" s="812"/>
      <c r="LSO1" s="812"/>
      <c r="LSP1" s="812"/>
      <c r="LSQ1" s="812"/>
      <c r="LSR1" s="812"/>
      <c r="LSS1" s="812"/>
      <c r="LST1" s="812"/>
      <c r="LSU1" s="812"/>
      <c r="LSV1" s="812"/>
      <c r="LSW1" s="812"/>
      <c r="LSX1" s="812"/>
      <c r="LSY1" s="812"/>
      <c r="LSZ1" s="812"/>
      <c r="LTA1" s="812"/>
      <c r="LTB1" s="812"/>
      <c r="LTC1" s="812"/>
      <c r="LTD1" s="812"/>
      <c r="LTE1" s="812"/>
      <c r="LTF1" s="812"/>
      <c r="LTG1" s="812"/>
      <c r="LTH1" s="812"/>
      <c r="LTI1" s="812"/>
      <c r="LTJ1" s="812"/>
      <c r="LTK1" s="812"/>
      <c r="LTL1" s="812"/>
      <c r="LTM1" s="812"/>
      <c r="LTN1" s="812"/>
      <c r="LTO1" s="812"/>
      <c r="LTP1" s="812"/>
      <c r="LTQ1" s="812"/>
      <c r="LTR1" s="812"/>
      <c r="LTS1" s="812"/>
      <c r="LTT1" s="812"/>
      <c r="LTU1" s="812"/>
      <c r="LTV1" s="812"/>
      <c r="LTW1" s="812"/>
      <c r="LTX1" s="812"/>
      <c r="LTY1" s="812"/>
      <c r="LTZ1" s="812"/>
      <c r="LUA1" s="812"/>
      <c r="LUB1" s="812"/>
      <c r="LUC1" s="812"/>
      <c r="LUD1" s="812"/>
      <c r="LUE1" s="812"/>
      <c r="LUF1" s="812"/>
      <c r="LUG1" s="812"/>
      <c r="LUH1" s="812"/>
      <c r="LUI1" s="812"/>
      <c r="LUJ1" s="812"/>
      <c r="LUK1" s="812"/>
      <c r="LUL1" s="812"/>
      <c r="LUM1" s="812"/>
      <c r="LUN1" s="812"/>
      <c r="LUO1" s="812"/>
      <c r="LUP1" s="812"/>
      <c r="LUQ1" s="812"/>
      <c r="LUR1" s="812"/>
      <c r="LUS1" s="812"/>
      <c r="LUT1" s="812"/>
      <c r="LUU1" s="812"/>
      <c r="LUV1" s="812"/>
      <c r="LUW1" s="812"/>
      <c r="LUX1" s="812"/>
      <c r="LUY1" s="812"/>
      <c r="LUZ1" s="812"/>
      <c r="LVA1" s="812"/>
      <c r="LVB1" s="812"/>
      <c r="LVC1" s="812"/>
      <c r="LVD1" s="812"/>
      <c r="LVE1" s="812"/>
      <c r="LVF1" s="812"/>
      <c r="LVG1" s="812"/>
      <c r="LVH1" s="812"/>
      <c r="LVI1" s="812"/>
      <c r="LVJ1" s="812"/>
      <c r="LVK1" s="812"/>
      <c r="LVL1" s="812"/>
      <c r="LVM1" s="812"/>
      <c r="LVN1" s="812"/>
      <c r="LVO1" s="812"/>
      <c r="LVP1" s="812"/>
      <c r="LVQ1" s="812"/>
      <c r="LVR1" s="812"/>
      <c r="LVS1" s="812"/>
      <c r="LVT1" s="812"/>
      <c r="LVU1" s="812"/>
      <c r="LVV1" s="812"/>
      <c r="LVW1" s="812"/>
      <c r="LVX1" s="812"/>
      <c r="LVY1" s="812"/>
      <c r="LVZ1" s="812"/>
      <c r="LWA1" s="812"/>
      <c r="LWB1" s="812"/>
      <c r="LWC1" s="812"/>
      <c r="LWD1" s="812"/>
      <c r="LWE1" s="812"/>
      <c r="LWF1" s="812"/>
      <c r="LWG1" s="812"/>
      <c r="LWH1" s="812"/>
      <c r="LWI1" s="812"/>
      <c r="LWJ1" s="812"/>
      <c r="LWK1" s="812"/>
      <c r="LWL1" s="812"/>
      <c r="LWM1" s="812"/>
      <c r="LWN1" s="812"/>
      <c r="LWO1" s="812"/>
      <c r="LWP1" s="812"/>
      <c r="LWQ1" s="812"/>
      <c r="LWR1" s="812"/>
      <c r="LWS1" s="812"/>
      <c r="LWT1" s="812"/>
      <c r="LWU1" s="812"/>
      <c r="LWV1" s="812"/>
      <c r="LWW1" s="812"/>
      <c r="LWX1" s="812"/>
      <c r="LWY1" s="812"/>
      <c r="LWZ1" s="812"/>
      <c r="LXA1" s="812"/>
      <c r="LXB1" s="812"/>
      <c r="LXC1" s="812"/>
      <c r="LXD1" s="812"/>
      <c r="LXE1" s="812"/>
      <c r="LXF1" s="812"/>
      <c r="LXG1" s="812"/>
      <c r="LXH1" s="812"/>
      <c r="LXI1" s="812"/>
      <c r="LXJ1" s="812"/>
      <c r="LXK1" s="812"/>
      <c r="LXL1" s="812"/>
      <c r="LXM1" s="812"/>
      <c r="LXN1" s="812"/>
      <c r="LXO1" s="812"/>
      <c r="LXP1" s="812"/>
      <c r="LXQ1" s="812"/>
      <c r="LXR1" s="812"/>
      <c r="LXS1" s="812"/>
      <c r="LXT1" s="812"/>
      <c r="LXU1" s="812"/>
      <c r="LXV1" s="812"/>
      <c r="LXW1" s="812"/>
      <c r="LXX1" s="812"/>
      <c r="LXY1" s="812"/>
      <c r="LXZ1" s="812"/>
      <c r="LYA1" s="812"/>
      <c r="LYB1" s="812"/>
      <c r="LYC1" s="812"/>
      <c r="LYD1" s="812"/>
      <c r="LYE1" s="812"/>
      <c r="LYF1" s="812"/>
      <c r="LYG1" s="812"/>
      <c r="LYH1" s="812"/>
      <c r="LYI1" s="812"/>
      <c r="LYJ1" s="812"/>
      <c r="LYK1" s="812"/>
      <c r="LYL1" s="812"/>
      <c r="LYM1" s="812"/>
      <c r="LYN1" s="812"/>
      <c r="LYO1" s="812"/>
      <c r="LYP1" s="812"/>
      <c r="LYQ1" s="812"/>
      <c r="LYR1" s="812"/>
      <c r="LYS1" s="812"/>
      <c r="LYT1" s="812"/>
      <c r="LYU1" s="812"/>
      <c r="LYV1" s="812"/>
      <c r="LYW1" s="812"/>
      <c r="LYX1" s="812"/>
      <c r="LYY1" s="812"/>
      <c r="LYZ1" s="812"/>
      <c r="LZA1" s="812"/>
      <c r="LZB1" s="812"/>
      <c r="LZC1" s="812"/>
      <c r="LZD1" s="812"/>
      <c r="LZE1" s="812"/>
      <c r="LZF1" s="812"/>
      <c r="LZG1" s="812"/>
      <c r="LZH1" s="812"/>
      <c r="LZI1" s="812"/>
      <c r="LZJ1" s="812"/>
      <c r="LZK1" s="812"/>
      <c r="LZL1" s="812"/>
      <c r="LZM1" s="812"/>
      <c r="LZN1" s="812"/>
      <c r="LZO1" s="812"/>
      <c r="LZP1" s="812"/>
      <c r="LZQ1" s="812"/>
      <c r="LZR1" s="812"/>
      <c r="LZS1" s="812"/>
      <c r="LZT1" s="812"/>
      <c r="LZU1" s="812"/>
      <c r="LZV1" s="812"/>
      <c r="LZW1" s="812"/>
      <c r="LZX1" s="812"/>
      <c r="LZY1" s="812"/>
      <c r="LZZ1" s="812"/>
      <c r="MAA1" s="812"/>
      <c r="MAB1" s="812"/>
      <c r="MAC1" s="812"/>
      <c r="MAD1" s="812"/>
      <c r="MAE1" s="812"/>
      <c r="MAF1" s="812"/>
      <c r="MAG1" s="812"/>
      <c r="MAH1" s="812"/>
      <c r="MAI1" s="812"/>
      <c r="MAJ1" s="812"/>
      <c r="MAK1" s="812"/>
      <c r="MAL1" s="812"/>
      <c r="MAM1" s="812"/>
      <c r="MAN1" s="812"/>
      <c r="MAO1" s="812"/>
      <c r="MAP1" s="812"/>
      <c r="MAQ1" s="812"/>
      <c r="MAR1" s="812"/>
      <c r="MAS1" s="812"/>
      <c r="MAT1" s="812"/>
      <c r="MAU1" s="812"/>
      <c r="MAV1" s="812"/>
      <c r="MAW1" s="812"/>
      <c r="MAX1" s="812"/>
      <c r="MAY1" s="812"/>
      <c r="MAZ1" s="812"/>
      <c r="MBA1" s="812"/>
      <c r="MBB1" s="812"/>
      <c r="MBC1" s="812"/>
      <c r="MBD1" s="812"/>
      <c r="MBE1" s="812"/>
      <c r="MBF1" s="812"/>
      <c r="MBG1" s="812"/>
      <c r="MBH1" s="812"/>
      <c r="MBI1" s="812"/>
      <c r="MBJ1" s="812"/>
      <c r="MBK1" s="812"/>
      <c r="MBL1" s="812"/>
      <c r="MBM1" s="812"/>
      <c r="MBN1" s="812"/>
      <c r="MBO1" s="812"/>
      <c r="MBP1" s="812"/>
      <c r="MBQ1" s="812"/>
      <c r="MBR1" s="812"/>
      <c r="MBS1" s="812"/>
      <c r="MBT1" s="812"/>
      <c r="MBU1" s="812"/>
      <c r="MBV1" s="812"/>
      <c r="MBW1" s="812"/>
      <c r="MBX1" s="812"/>
      <c r="MBY1" s="812"/>
      <c r="MBZ1" s="812"/>
      <c r="MCA1" s="812"/>
      <c r="MCB1" s="812"/>
      <c r="MCC1" s="812"/>
      <c r="MCD1" s="812"/>
      <c r="MCE1" s="812"/>
      <c r="MCF1" s="812"/>
      <c r="MCG1" s="812"/>
      <c r="MCH1" s="812"/>
      <c r="MCI1" s="812"/>
      <c r="MCJ1" s="812"/>
      <c r="MCK1" s="812"/>
      <c r="MCL1" s="812"/>
      <c r="MCM1" s="812"/>
      <c r="MCN1" s="812"/>
      <c r="MCO1" s="812"/>
      <c r="MCP1" s="812"/>
      <c r="MCQ1" s="812"/>
      <c r="MCR1" s="812"/>
      <c r="MCS1" s="812"/>
      <c r="MCT1" s="812"/>
      <c r="MCU1" s="812"/>
      <c r="MCV1" s="812"/>
      <c r="MCW1" s="812"/>
      <c r="MCX1" s="812"/>
      <c r="MCY1" s="812"/>
      <c r="MCZ1" s="812"/>
      <c r="MDA1" s="812"/>
      <c r="MDB1" s="812"/>
      <c r="MDC1" s="812"/>
      <c r="MDD1" s="812"/>
      <c r="MDE1" s="812"/>
      <c r="MDF1" s="812"/>
      <c r="MDG1" s="812"/>
      <c r="MDH1" s="812"/>
      <c r="MDI1" s="812"/>
      <c r="MDJ1" s="812"/>
      <c r="MDK1" s="812"/>
      <c r="MDL1" s="812"/>
      <c r="MDM1" s="812"/>
      <c r="MDN1" s="812"/>
      <c r="MDO1" s="812"/>
      <c r="MDP1" s="812"/>
      <c r="MDQ1" s="812"/>
      <c r="MDR1" s="812"/>
      <c r="MDS1" s="812"/>
      <c r="MDT1" s="812"/>
      <c r="MDU1" s="812"/>
      <c r="MDV1" s="812"/>
      <c r="MDW1" s="812"/>
      <c r="MDX1" s="812"/>
      <c r="MDY1" s="812"/>
      <c r="MDZ1" s="812"/>
      <c r="MEA1" s="812"/>
      <c r="MEB1" s="812"/>
      <c r="MEC1" s="812"/>
      <c r="MED1" s="812"/>
      <c r="MEE1" s="812"/>
      <c r="MEF1" s="812"/>
      <c r="MEG1" s="812"/>
      <c r="MEH1" s="812"/>
      <c r="MEI1" s="812"/>
      <c r="MEJ1" s="812"/>
      <c r="MEK1" s="812"/>
      <c r="MEL1" s="812"/>
      <c r="MEM1" s="812"/>
      <c r="MEN1" s="812"/>
      <c r="MEO1" s="812"/>
      <c r="MEP1" s="812"/>
      <c r="MEQ1" s="812"/>
      <c r="MER1" s="812"/>
      <c r="MES1" s="812"/>
      <c r="MET1" s="812"/>
      <c r="MEU1" s="812"/>
      <c r="MEV1" s="812"/>
      <c r="MEW1" s="812"/>
      <c r="MEX1" s="812"/>
      <c r="MEY1" s="812"/>
      <c r="MEZ1" s="812"/>
      <c r="MFA1" s="812"/>
      <c r="MFB1" s="812"/>
      <c r="MFC1" s="812"/>
      <c r="MFD1" s="812"/>
      <c r="MFE1" s="812"/>
      <c r="MFF1" s="812"/>
      <c r="MFG1" s="812"/>
      <c r="MFH1" s="812"/>
      <c r="MFI1" s="812"/>
      <c r="MFJ1" s="812"/>
      <c r="MFK1" s="812"/>
      <c r="MFL1" s="812"/>
      <c r="MFM1" s="812"/>
      <c r="MFN1" s="812"/>
      <c r="MFO1" s="812"/>
      <c r="MFP1" s="812"/>
      <c r="MFQ1" s="812"/>
      <c r="MFR1" s="812"/>
      <c r="MFS1" s="812"/>
      <c r="MFT1" s="812"/>
      <c r="MFU1" s="812"/>
      <c r="MFV1" s="812"/>
      <c r="MFW1" s="812"/>
      <c r="MFX1" s="812"/>
      <c r="MFY1" s="812"/>
      <c r="MFZ1" s="812"/>
      <c r="MGA1" s="812"/>
      <c r="MGB1" s="812"/>
      <c r="MGC1" s="812"/>
      <c r="MGD1" s="812"/>
      <c r="MGE1" s="812"/>
      <c r="MGF1" s="812"/>
      <c r="MGG1" s="812"/>
      <c r="MGH1" s="812"/>
      <c r="MGI1" s="812"/>
      <c r="MGJ1" s="812"/>
      <c r="MGK1" s="812"/>
      <c r="MGL1" s="812"/>
      <c r="MGM1" s="812"/>
      <c r="MGN1" s="812"/>
      <c r="MGO1" s="812"/>
      <c r="MGP1" s="812"/>
      <c r="MGQ1" s="812"/>
      <c r="MGR1" s="812"/>
      <c r="MGS1" s="812"/>
      <c r="MGT1" s="812"/>
      <c r="MGU1" s="812"/>
      <c r="MGV1" s="812"/>
      <c r="MGW1" s="812"/>
      <c r="MGX1" s="812"/>
      <c r="MGY1" s="812"/>
      <c r="MGZ1" s="812"/>
      <c r="MHA1" s="812"/>
      <c r="MHB1" s="812"/>
      <c r="MHC1" s="812"/>
      <c r="MHD1" s="812"/>
      <c r="MHE1" s="812"/>
      <c r="MHF1" s="812"/>
      <c r="MHG1" s="812"/>
      <c r="MHH1" s="812"/>
      <c r="MHI1" s="812"/>
      <c r="MHJ1" s="812"/>
      <c r="MHK1" s="812"/>
      <c r="MHL1" s="812"/>
      <c r="MHM1" s="812"/>
      <c r="MHN1" s="812"/>
      <c r="MHO1" s="812"/>
      <c r="MHP1" s="812"/>
      <c r="MHQ1" s="812"/>
      <c r="MHR1" s="812"/>
      <c r="MHS1" s="812"/>
      <c r="MHT1" s="812"/>
      <c r="MHU1" s="812"/>
      <c r="MHV1" s="812"/>
      <c r="MHW1" s="812"/>
      <c r="MHX1" s="812"/>
      <c r="MHY1" s="812"/>
      <c r="MHZ1" s="812"/>
      <c r="MIA1" s="812"/>
      <c r="MIB1" s="812"/>
      <c r="MIC1" s="812"/>
      <c r="MID1" s="812"/>
      <c r="MIE1" s="812"/>
      <c r="MIF1" s="812"/>
      <c r="MIG1" s="812"/>
      <c r="MIH1" s="812"/>
      <c r="MII1" s="812"/>
      <c r="MIJ1" s="812"/>
      <c r="MIK1" s="812"/>
      <c r="MIL1" s="812"/>
      <c r="MIM1" s="812"/>
      <c r="MIN1" s="812"/>
      <c r="MIO1" s="812"/>
      <c r="MIP1" s="812"/>
      <c r="MIQ1" s="812"/>
      <c r="MIR1" s="812"/>
      <c r="MIS1" s="812"/>
      <c r="MIT1" s="812"/>
      <c r="MIU1" s="812"/>
      <c r="MIV1" s="812"/>
      <c r="MIW1" s="812"/>
      <c r="MIX1" s="812"/>
      <c r="MIY1" s="812"/>
      <c r="MIZ1" s="812"/>
      <c r="MJA1" s="812"/>
      <c r="MJB1" s="812"/>
      <c r="MJC1" s="812"/>
      <c r="MJD1" s="812"/>
      <c r="MJE1" s="812"/>
      <c r="MJF1" s="812"/>
      <c r="MJG1" s="812"/>
      <c r="MJH1" s="812"/>
      <c r="MJI1" s="812"/>
      <c r="MJJ1" s="812"/>
      <c r="MJK1" s="812"/>
      <c r="MJL1" s="812"/>
      <c r="MJM1" s="812"/>
      <c r="MJN1" s="812"/>
      <c r="MJO1" s="812"/>
      <c r="MJP1" s="812"/>
      <c r="MJQ1" s="812"/>
      <c r="MJR1" s="812"/>
      <c r="MJS1" s="812"/>
      <c r="MJT1" s="812"/>
      <c r="MJU1" s="812"/>
      <c r="MJV1" s="812"/>
      <c r="MJW1" s="812"/>
      <c r="MJX1" s="812"/>
      <c r="MJY1" s="812"/>
      <c r="MJZ1" s="812"/>
      <c r="MKA1" s="812"/>
      <c r="MKB1" s="812"/>
      <c r="MKC1" s="812"/>
      <c r="MKD1" s="812"/>
      <c r="MKE1" s="812"/>
      <c r="MKF1" s="812"/>
      <c r="MKG1" s="812"/>
      <c r="MKH1" s="812"/>
      <c r="MKI1" s="812"/>
      <c r="MKJ1" s="812"/>
      <c r="MKK1" s="812"/>
      <c r="MKL1" s="812"/>
      <c r="MKM1" s="812"/>
      <c r="MKN1" s="812"/>
      <c r="MKO1" s="812"/>
      <c r="MKP1" s="812"/>
      <c r="MKQ1" s="812"/>
      <c r="MKR1" s="812"/>
      <c r="MKS1" s="812"/>
      <c r="MKT1" s="812"/>
      <c r="MKU1" s="812"/>
      <c r="MKV1" s="812"/>
      <c r="MKW1" s="812"/>
      <c r="MKX1" s="812"/>
      <c r="MKY1" s="812"/>
      <c r="MKZ1" s="812"/>
      <c r="MLA1" s="812"/>
      <c r="MLB1" s="812"/>
      <c r="MLC1" s="812"/>
      <c r="MLD1" s="812"/>
      <c r="MLE1" s="812"/>
      <c r="MLF1" s="812"/>
      <c r="MLG1" s="812"/>
      <c r="MLH1" s="812"/>
      <c r="MLI1" s="812"/>
      <c r="MLJ1" s="812"/>
      <c r="MLK1" s="812"/>
      <c r="MLL1" s="812"/>
      <c r="MLM1" s="812"/>
      <c r="MLN1" s="812"/>
      <c r="MLO1" s="812"/>
      <c r="MLP1" s="812"/>
      <c r="MLQ1" s="812"/>
      <c r="MLR1" s="812"/>
      <c r="MLS1" s="812"/>
      <c r="MLT1" s="812"/>
      <c r="MLU1" s="812"/>
      <c r="MLV1" s="812"/>
      <c r="MLW1" s="812"/>
      <c r="MLX1" s="812"/>
      <c r="MLY1" s="812"/>
      <c r="MLZ1" s="812"/>
      <c r="MMA1" s="812"/>
      <c r="MMB1" s="812"/>
      <c r="MMC1" s="812"/>
      <c r="MMD1" s="812"/>
      <c r="MME1" s="812"/>
      <c r="MMF1" s="812"/>
      <c r="MMG1" s="812"/>
      <c r="MMH1" s="812"/>
      <c r="MMI1" s="812"/>
      <c r="MMJ1" s="812"/>
      <c r="MMK1" s="812"/>
      <c r="MML1" s="812"/>
      <c r="MMM1" s="812"/>
      <c r="MMN1" s="812"/>
      <c r="MMO1" s="812"/>
      <c r="MMP1" s="812"/>
      <c r="MMQ1" s="812"/>
      <c r="MMR1" s="812"/>
      <c r="MMS1" s="812"/>
      <c r="MMT1" s="812"/>
      <c r="MMU1" s="812"/>
      <c r="MMV1" s="812"/>
      <c r="MMW1" s="812"/>
      <c r="MMX1" s="812"/>
      <c r="MMY1" s="812"/>
      <c r="MMZ1" s="812"/>
      <c r="MNA1" s="812"/>
      <c r="MNB1" s="812"/>
      <c r="MNC1" s="812"/>
      <c r="MND1" s="812"/>
      <c r="MNE1" s="812"/>
      <c r="MNF1" s="812"/>
      <c r="MNG1" s="812"/>
      <c r="MNH1" s="812"/>
      <c r="MNI1" s="812"/>
      <c r="MNJ1" s="812"/>
      <c r="MNK1" s="812"/>
      <c r="MNL1" s="812"/>
      <c r="MNM1" s="812"/>
      <c r="MNN1" s="812"/>
      <c r="MNO1" s="812"/>
      <c r="MNP1" s="812"/>
      <c r="MNQ1" s="812"/>
      <c r="MNR1" s="812"/>
      <c r="MNS1" s="812"/>
      <c r="MNT1" s="812"/>
      <c r="MNU1" s="812"/>
      <c r="MNV1" s="812"/>
      <c r="MNW1" s="812"/>
      <c r="MNX1" s="812"/>
      <c r="MNY1" s="812"/>
      <c r="MNZ1" s="812"/>
      <c r="MOA1" s="812"/>
      <c r="MOB1" s="812"/>
      <c r="MOC1" s="812"/>
      <c r="MOD1" s="812"/>
      <c r="MOE1" s="812"/>
      <c r="MOF1" s="812"/>
      <c r="MOG1" s="812"/>
      <c r="MOH1" s="812"/>
      <c r="MOI1" s="812"/>
      <c r="MOJ1" s="812"/>
      <c r="MOK1" s="812"/>
      <c r="MOL1" s="812"/>
      <c r="MOM1" s="812"/>
      <c r="MON1" s="812"/>
      <c r="MOO1" s="812"/>
      <c r="MOP1" s="812"/>
      <c r="MOQ1" s="812"/>
      <c r="MOR1" s="812"/>
      <c r="MOS1" s="812"/>
      <c r="MOT1" s="812"/>
      <c r="MOU1" s="812"/>
      <c r="MOV1" s="812"/>
      <c r="MOW1" s="812"/>
      <c r="MOX1" s="812"/>
      <c r="MOY1" s="812"/>
      <c r="MOZ1" s="812"/>
      <c r="MPA1" s="812"/>
      <c r="MPB1" s="812"/>
      <c r="MPC1" s="812"/>
      <c r="MPD1" s="812"/>
      <c r="MPE1" s="812"/>
      <c r="MPF1" s="812"/>
      <c r="MPG1" s="812"/>
      <c r="MPH1" s="812"/>
      <c r="MPI1" s="812"/>
      <c r="MPJ1" s="812"/>
      <c r="MPK1" s="812"/>
      <c r="MPL1" s="812"/>
      <c r="MPM1" s="812"/>
      <c r="MPN1" s="812"/>
      <c r="MPO1" s="812"/>
      <c r="MPP1" s="812"/>
      <c r="MPQ1" s="812"/>
      <c r="MPR1" s="812"/>
      <c r="MPS1" s="812"/>
      <c r="MPT1" s="812"/>
      <c r="MPU1" s="812"/>
      <c r="MPV1" s="812"/>
      <c r="MPW1" s="812"/>
      <c r="MPX1" s="812"/>
      <c r="MPY1" s="812"/>
      <c r="MPZ1" s="812"/>
      <c r="MQA1" s="812"/>
      <c r="MQB1" s="812"/>
      <c r="MQC1" s="812"/>
      <c r="MQD1" s="812"/>
      <c r="MQE1" s="812"/>
      <c r="MQF1" s="812"/>
      <c r="MQG1" s="812"/>
      <c r="MQH1" s="812"/>
      <c r="MQI1" s="812"/>
      <c r="MQJ1" s="812"/>
      <c r="MQK1" s="812"/>
      <c r="MQL1" s="812"/>
      <c r="MQM1" s="812"/>
      <c r="MQN1" s="812"/>
      <c r="MQO1" s="812"/>
      <c r="MQP1" s="812"/>
      <c r="MQQ1" s="812"/>
      <c r="MQR1" s="812"/>
      <c r="MQS1" s="812"/>
      <c r="MQT1" s="812"/>
      <c r="MQU1" s="812"/>
      <c r="MQV1" s="812"/>
      <c r="MQW1" s="812"/>
      <c r="MQX1" s="812"/>
      <c r="MQY1" s="812"/>
      <c r="MQZ1" s="812"/>
      <c r="MRA1" s="812"/>
      <c r="MRB1" s="812"/>
      <c r="MRC1" s="812"/>
      <c r="MRD1" s="812"/>
      <c r="MRE1" s="812"/>
      <c r="MRF1" s="812"/>
      <c r="MRG1" s="812"/>
      <c r="MRH1" s="812"/>
      <c r="MRI1" s="812"/>
      <c r="MRJ1" s="812"/>
      <c r="MRK1" s="812"/>
      <c r="MRL1" s="812"/>
      <c r="MRM1" s="812"/>
      <c r="MRN1" s="812"/>
      <c r="MRO1" s="812"/>
      <c r="MRP1" s="812"/>
      <c r="MRQ1" s="812"/>
      <c r="MRR1" s="812"/>
      <c r="MRS1" s="812"/>
      <c r="MRT1" s="812"/>
      <c r="MRU1" s="812"/>
      <c r="MRV1" s="812"/>
      <c r="MRW1" s="812"/>
      <c r="MRX1" s="812"/>
      <c r="MRY1" s="812"/>
      <c r="MRZ1" s="812"/>
      <c r="MSA1" s="812"/>
      <c r="MSB1" s="812"/>
      <c r="MSC1" s="812"/>
      <c r="MSD1" s="812"/>
      <c r="MSE1" s="812"/>
      <c r="MSF1" s="812"/>
      <c r="MSG1" s="812"/>
      <c r="MSH1" s="812"/>
      <c r="MSI1" s="812"/>
      <c r="MSJ1" s="812"/>
      <c r="MSK1" s="812"/>
      <c r="MSL1" s="812"/>
      <c r="MSM1" s="812"/>
      <c r="MSN1" s="812"/>
      <c r="MSO1" s="812"/>
      <c r="MSP1" s="812"/>
      <c r="MSQ1" s="812"/>
      <c r="MSR1" s="812"/>
      <c r="MSS1" s="812"/>
      <c r="MST1" s="812"/>
      <c r="MSU1" s="812"/>
      <c r="MSV1" s="812"/>
      <c r="MSW1" s="812"/>
      <c r="MSX1" s="812"/>
      <c r="MSY1" s="812"/>
      <c r="MSZ1" s="812"/>
      <c r="MTA1" s="812"/>
      <c r="MTB1" s="812"/>
      <c r="MTC1" s="812"/>
      <c r="MTD1" s="812"/>
      <c r="MTE1" s="812"/>
      <c r="MTF1" s="812"/>
      <c r="MTG1" s="812"/>
      <c r="MTH1" s="812"/>
      <c r="MTI1" s="812"/>
      <c r="MTJ1" s="812"/>
      <c r="MTK1" s="812"/>
      <c r="MTL1" s="812"/>
      <c r="MTM1" s="812"/>
      <c r="MTN1" s="812"/>
      <c r="MTO1" s="812"/>
      <c r="MTP1" s="812"/>
      <c r="MTQ1" s="812"/>
      <c r="MTR1" s="812"/>
      <c r="MTS1" s="812"/>
      <c r="MTT1" s="812"/>
      <c r="MTU1" s="812"/>
      <c r="MTV1" s="812"/>
      <c r="MTW1" s="812"/>
      <c r="MTX1" s="812"/>
      <c r="MTY1" s="812"/>
      <c r="MTZ1" s="812"/>
      <c r="MUA1" s="812"/>
      <c r="MUB1" s="812"/>
      <c r="MUC1" s="812"/>
      <c r="MUD1" s="812"/>
      <c r="MUE1" s="812"/>
      <c r="MUF1" s="812"/>
      <c r="MUG1" s="812"/>
      <c r="MUH1" s="812"/>
      <c r="MUI1" s="812"/>
      <c r="MUJ1" s="812"/>
      <c r="MUK1" s="812"/>
      <c r="MUL1" s="812"/>
      <c r="MUM1" s="812"/>
      <c r="MUN1" s="812"/>
      <c r="MUO1" s="812"/>
      <c r="MUP1" s="812"/>
      <c r="MUQ1" s="812"/>
      <c r="MUR1" s="812"/>
      <c r="MUS1" s="812"/>
      <c r="MUT1" s="812"/>
      <c r="MUU1" s="812"/>
      <c r="MUV1" s="812"/>
      <c r="MUW1" s="812"/>
      <c r="MUX1" s="812"/>
      <c r="MUY1" s="812"/>
      <c r="MUZ1" s="812"/>
      <c r="MVA1" s="812"/>
      <c r="MVB1" s="812"/>
      <c r="MVC1" s="812"/>
      <c r="MVD1" s="812"/>
      <c r="MVE1" s="812"/>
      <c r="MVF1" s="812"/>
      <c r="MVG1" s="812"/>
      <c r="MVH1" s="812"/>
      <c r="MVI1" s="812"/>
      <c r="MVJ1" s="812"/>
      <c r="MVK1" s="812"/>
      <c r="MVL1" s="812"/>
      <c r="MVM1" s="812"/>
      <c r="MVN1" s="812"/>
      <c r="MVO1" s="812"/>
      <c r="MVP1" s="812"/>
      <c r="MVQ1" s="812"/>
      <c r="MVR1" s="812"/>
      <c r="MVS1" s="812"/>
      <c r="MVT1" s="812"/>
      <c r="MVU1" s="812"/>
      <c r="MVV1" s="812"/>
      <c r="MVW1" s="812"/>
      <c r="MVX1" s="812"/>
      <c r="MVY1" s="812"/>
      <c r="MVZ1" s="812"/>
      <c r="MWA1" s="812"/>
      <c r="MWB1" s="812"/>
      <c r="MWC1" s="812"/>
      <c r="MWD1" s="812"/>
      <c r="MWE1" s="812"/>
      <c r="MWF1" s="812"/>
      <c r="MWG1" s="812"/>
      <c r="MWH1" s="812"/>
      <c r="MWI1" s="812"/>
      <c r="MWJ1" s="812"/>
      <c r="MWK1" s="812"/>
      <c r="MWL1" s="812"/>
      <c r="MWM1" s="812"/>
      <c r="MWN1" s="812"/>
      <c r="MWO1" s="812"/>
      <c r="MWP1" s="812"/>
      <c r="MWQ1" s="812"/>
      <c r="MWR1" s="812"/>
      <c r="MWS1" s="812"/>
      <c r="MWT1" s="812"/>
      <c r="MWU1" s="812"/>
      <c r="MWV1" s="812"/>
      <c r="MWW1" s="812"/>
      <c r="MWX1" s="812"/>
      <c r="MWY1" s="812"/>
      <c r="MWZ1" s="812"/>
      <c r="MXA1" s="812"/>
      <c r="MXB1" s="812"/>
      <c r="MXC1" s="812"/>
      <c r="MXD1" s="812"/>
      <c r="MXE1" s="812"/>
      <c r="MXF1" s="812"/>
      <c r="MXG1" s="812"/>
      <c r="MXH1" s="812"/>
      <c r="MXI1" s="812"/>
      <c r="MXJ1" s="812"/>
      <c r="MXK1" s="812"/>
      <c r="MXL1" s="812"/>
      <c r="MXM1" s="812"/>
      <c r="MXN1" s="812"/>
      <c r="MXO1" s="812"/>
      <c r="MXP1" s="812"/>
      <c r="MXQ1" s="812"/>
      <c r="MXR1" s="812"/>
      <c r="MXS1" s="812"/>
      <c r="MXT1" s="812"/>
      <c r="MXU1" s="812"/>
      <c r="MXV1" s="812"/>
      <c r="MXW1" s="812"/>
      <c r="MXX1" s="812"/>
      <c r="MXY1" s="812"/>
      <c r="MXZ1" s="812"/>
      <c r="MYA1" s="812"/>
      <c r="MYB1" s="812"/>
      <c r="MYC1" s="812"/>
      <c r="MYD1" s="812"/>
      <c r="MYE1" s="812"/>
      <c r="MYF1" s="812"/>
      <c r="MYG1" s="812"/>
      <c r="MYH1" s="812"/>
      <c r="MYI1" s="812"/>
      <c r="MYJ1" s="812"/>
      <c r="MYK1" s="812"/>
      <c r="MYL1" s="812"/>
      <c r="MYM1" s="812"/>
      <c r="MYN1" s="812"/>
      <c r="MYO1" s="812"/>
      <c r="MYP1" s="812"/>
      <c r="MYQ1" s="812"/>
      <c r="MYR1" s="812"/>
      <c r="MYS1" s="812"/>
      <c r="MYT1" s="812"/>
      <c r="MYU1" s="812"/>
      <c r="MYV1" s="812"/>
      <c r="MYW1" s="812"/>
      <c r="MYX1" s="812"/>
      <c r="MYY1" s="812"/>
      <c r="MYZ1" s="812"/>
      <c r="MZA1" s="812"/>
      <c r="MZB1" s="812"/>
      <c r="MZC1" s="812"/>
      <c r="MZD1" s="812"/>
      <c r="MZE1" s="812"/>
      <c r="MZF1" s="812"/>
      <c r="MZG1" s="812"/>
      <c r="MZH1" s="812"/>
      <c r="MZI1" s="812"/>
      <c r="MZJ1" s="812"/>
      <c r="MZK1" s="812"/>
      <c r="MZL1" s="812"/>
      <c r="MZM1" s="812"/>
      <c r="MZN1" s="812"/>
      <c r="MZO1" s="812"/>
      <c r="MZP1" s="812"/>
      <c r="MZQ1" s="812"/>
      <c r="MZR1" s="812"/>
      <c r="MZS1" s="812"/>
      <c r="MZT1" s="812"/>
      <c r="MZU1" s="812"/>
      <c r="MZV1" s="812"/>
      <c r="MZW1" s="812"/>
      <c r="MZX1" s="812"/>
      <c r="MZY1" s="812"/>
      <c r="MZZ1" s="812"/>
      <c r="NAA1" s="812"/>
      <c r="NAB1" s="812"/>
      <c r="NAC1" s="812"/>
      <c r="NAD1" s="812"/>
      <c r="NAE1" s="812"/>
      <c r="NAF1" s="812"/>
      <c r="NAG1" s="812"/>
      <c r="NAH1" s="812"/>
      <c r="NAI1" s="812"/>
      <c r="NAJ1" s="812"/>
      <c r="NAK1" s="812"/>
      <c r="NAL1" s="812"/>
      <c r="NAM1" s="812"/>
      <c r="NAN1" s="812"/>
      <c r="NAO1" s="812"/>
      <c r="NAP1" s="812"/>
      <c r="NAQ1" s="812"/>
      <c r="NAR1" s="812"/>
      <c r="NAS1" s="812"/>
      <c r="NAT1" s="812"/>
      <c r="NAU1" s="812"/>
      <c r="NAV1" s="812"/>
      <c r="NAW1" s="812"/>
      <c r="NAX1" s="812"/>
      <c r="NAY1" s="812"/>
      <c r="NAZ1" s="812"/>
      <c r="NBA1" s="812"/>
      <c r="NBB1" s="812"/>
      <c r="NBC1" s="812"/>
      <c r="NBD1" s="812"/>
      <c r="NBE1" s="812"/>
      <c r="NBF1" s="812"/>
      <c r="NBG1" s="812"/>
      <c r="NBH1" s="812"/>
      <c r="NBI1" s="812"/>
      <c r="NBJ1" s="812"/>
      <c r="NBK1" s="812"/>
      <c r="NBL1" s="812"/>
      <c r="NBM1" s="812"/>
      <c r="NBN1" s="812"/>
      <c r="NBO1" s="812"/>
      <c r="NBP1" s="812"/>
      <c r="NBQ1" s="812"/>
      <c r="NBR1" s="812"/>
      <c r="NBS1" s="812"/>
      <c r="NBT1" s="812"/>
      <c r="NBU1" s="812"/>
      <c r="NBV1" s="812"/>
      <c r="NBW1" s="812"/>
      <c r="NBX1" s="812"/>
      <c r="NBY1" s="812"/>
      <c r="NBZ1" s="812"/>
      <c r="NCA1" s="812"/>
      <c r="NCB1" s="812"/>
      <c r="NCC1" s="812"/>
      <c r="NCD1" s="812"/>
      <c r="NCE1" s="812"/>
      <c r="NCF1" s="812"/>
      <c r="NCG1" s="812"/>
      <c r="NCH1" s="812"/>
      <c r="NCI1" s="812"/>
      <c r="NCJ1" s="812"/>
      <c r="NCK1" s="812"/>
      <c r="NCL1" s="812"/>
      <c r="NCM1" s="812"/>
      <c r="NCN1" s="812"/>
      <c r="NCO1" s="812"/>
      <c r="NCP1" s="812"/>
      <c r="NCQ1" s="812"/>
      <c r="NCR1" s="812"/>
      <c r="NCS1" s="812"/>
      <c r="NCT1" s="812"/>
      <c r="NCU1" s="812"/>
      <c r="NCV1" s="812"/>
      <c r="NCW1" s="812"/>
      <c r="NCX1" s="812"/>
      <c r="NCY1" s="812"/>
      <c r="NCZ1" s="812"/>
      <c r="NDA1" s="812"/>
      <c r="NDB1" s="812"/>
      <c r="NDC1" s="812"/>
      <c r="NDD1" s="812"/>
      <c r="NDE1" s="812"/>
      <c r="NDF1" s="812"/>
      <c r="NDG1" s="812"/>
      <c r="NDH1" s="812"/>
      <c r="NDI1" s="812"/>
      <c r="NDJ1" s="812"/>
      <c r="NDK1" s="812"/>
      <c r="NDL1" s="812"/>
      <c r="NDM1" s="812"/>
      <c r="NDN1" s="812"/>
      <c r="NDO1" s="812"/>
      <c r="NDP1" s="812"/>
      <c r="NDQ1" s="812"/>
      <c r="NDR1" s="812"/>
      <c r="NDS1" s="812"/>
      <c r="NDT1" s="812"/>
      <c r="NDU1" s="812"/>
      <c r="NDV1" s="812"/>
      <c r="NDW1" s="812"/>
      <c r="NDX1" s="812"/>
      <c r="NDY1" s="812"/>
      <c r="NDZ1" s="812"/>
      <c r="NEA1" s="812"/>
      <c r="NEB1" s="812"/>
      <c r="NEC1" s="812"/>
      <c r="NED1" s="812"/>
      <c r="NEE1" s="812"/>
      <c r="NEF1" s="812"/>
      <c r="NEG1" s="812"/>
      <c r="NEH1" s="812"/>
      <c r="NEI1" s="812"/>
      <c r="NEJ1" s="812"/>
      <c r="NEK1" s="812"/>
      <c r="NEL1" s="812"/>
      <c r="NEM1" s="812"/>
      <c r="NEN1" s="812"/>
      <c r="NEO1" s="812"/>
      <c r="NEP1" s="812"/>
      <c r="NEQ1" s="812"/>
      <c r="NER1" s="812"/>
      <c r="NES1" s="812"/>
      <c r="NET1" s="812"/>
      <c r="NEU1" s="812"/>
      <c r="NEV1" s="812"/>
      <c r="NEW1" s="812"/>
      <c r="NEX1" s="812"/>
      <c r="NEY1" s="812"/>
      <c r="NEZ1" s="812"/>
      <c r="NFA1" s="812"/>
      <c r="NFB1" s="812"/>
      <c r="NFC1" s="812"/>
      <c r="NFD1" s="812"/>
      <c r="NFE1" s="812"/>
      <c r="NFF1" s="812"/>
      <c r="NFG1" s="812"/>
      <c r="NFH1" s="812"/>
      <c r="NFI1" s="812"/>
      <c r="NFJ1" s="812"/>
      <c r="NFK1" s="812"/>
      <c r="NFL1" s="812"/>
      <c r="NFM1" s="812"/>
      <c r="NFN1" s="812"/>
      <c r="NFO1" s="812"/>
      <c r="NFP1" s="812"/>
      <c r="NFQ1" s="812"/>
      <c r="NFR1" s="812"/>
      <c r="NFS1" s="812"/>
      <c r="NFT1" s="812"/>
      <c r="NFU1" s="812"/>
      <c r="NFV1" s="812"/>
      <c r="NFW1" s="812"/>
      <c r="NFX1" s="812"/>
      <c r="NFY1" s="812"/>
      <c r="NFZ1" s="812"/>
      <c r="NGA1" s="812"/>
      <c r="NGB1" s="812"/>
      <c r="NGC1" s="812"/>
      <c r="NGD1" s="812"/>
      <c r="NGE1" s="812"/>
      <c r="NGF1" s="812"/>
      <c r="NGG1" s="812"/>
      <c r="NGH1" s="812"/>
      <c r="NGI1" s="812"/>
      <c r="NGJ1" s="812"/>
      <c r="NGK1" s="812"/>
      <c r="NGL1" s="812"/>
      <c r="NGM1" s="812"/>
      <c r="NGN1" s="812"/>
      <c r="NGO1" s="812"/>
      <c r="NGP1" s="812"/>
      <c r="NGQ1" s="812"/>
      <c r="NGR1" s="812"/>
      <c r="NGS1" s="812"/>
      <c r="NGT1" s="812"/>
      <c r="NGU1" s="812"/>
      <c r="NGV1" s="812"/>
      <c r="NGW1" s="812"/>
      <c r="NGX1" s="812"/>
      <c r="NGY1" s="812"/>
      <c r="NGZ1" s="812"/>
      <c r="NHA1" s="812"/>
      <c r="NHB1" s="812"/>
      <c r="NHC1" s="812"/>
      <c r="NHD1" s="812"/>
      <c r="NHE1" s="812"/>
      <c r="NHF1" s="812"/>
      <c r="NHG1" s="812"/>
      <c r="NHH1" s="812"/>
      <c r="NHI1" s="812"/>
      <c r="NHJ1" s="812"/>
      <c r="NHK1" s="812"/>
      <c r="NHL1" s="812"/>
      <c r="NHM1" s="812"/>
      <c r="NHN1" s="812"/>
      <c r="NHO1" s="812"/>
      <c r="NHP1" s="812"/>
      <c r="NHQ1" s="812"/>
      <c r="NHR1" s="812"/>
      <c r="NHS1" s="812"/>
      <c r="NHT1" s="812"/>
      <c r="NHU1" s="812"/>
      <c r="NHV1" s="812"/>
      <c r="NHW1" s="812"/>
      <c r="NHX1" s="812"/>
      <c r="NHY1" s="812"/>
      <c r="NHZ1" s="812"/>
      <c r="NIA1" s="812"/>
      <c r="NIB1" s="812"/>
      <c r="NIC1" s="812"/>
      <c r="NID1" s="812"/>
      <c r="NIE1" s="812"/>
      <c r="NIF1" s="812"/>
      <c r="NIG1" s="812"/>
      <c r="NIH1" s="812"/>
      <c r="NII1" s="812"/>
      <c r="NIJ1" s="812"/>
      <c r="NIK1" s="812"/>
      <c r="NIL1" s="812"/>
      <c r="NIM1" s="812"/>
      <c r="NIN1" s="812"/>
      <c r="NIO1" s="812"/>
      <c r="NIP1" s="812"/>
      <c r="NIQ1" s="812"/>
      <c r="NIR1" s="812"/>
      <c r="NIS1" s="812"/>
      <c r="NIT1" s="812"/>
      <c r="NIU1" s="812"/>
      <c r="NIV1" s="812"/>
      <c r="NIW1" s="812"/>
      <c r="NIX1" s="812"/>
      <c r="NIY1" s="812"/>
      <c r="NIZ1" s="812"/>
      <c r="NJA1" s="812"/>
      <c r="NJB1" s="812"/>
      <c r="NJC1" s="812"/>
      <c r="NJD1" s="812"/>
      <c r="NJE1" s="812"/>
      <c r="NJF1" s="812"/>
      <c r="NJG1" s="812"/>
      <c r="NJH1" s="812"/>
      <c r="NJI1" s="812"/>
      <c r="NJJ1" s="812"/>
      <c r="NJK1" s="812"/>
      <c r="NJL1" s="812"/>
      <c r="NJM1" s="812"/>
      <c r="NJN1" s="812"/>
      <c r="NJO1" s="812"/>
      <c r="NJP1" s="812"/>
      <c r="NJQ1" s="812"/>
      <c r="NJR1" s="812"/>
      <c r="NJS1" s="812"/>
      <c r="NJT1" s="812"/>
      <c r="NJU1" s="812"/>
      <c r="NJV1" s="812"/>
      <c r="NJW1" s="812"/>
      <c r="NJX1" s="812"/>
      <c r="NJY1" s="812"/>
      <c r="NJZ1" s="812"/>
      <c r="NKA1" s="812"/>
      <c r="NKB1" s="812"/>
      <c r="NKC1" s="812"/>
      <c r="NKD1" s="812"/>
      <c r="NKE1" s="812"/>
      <c r="NKF1" s="812"/>
      <c r="NKG1" s="812"/>
      <c r="NKH1" s="812"/>
      <c r="NKI1" s="812"/>
      <c r="NKJ1" s="812"/>
      <c r="NKK1" s="812"/>
      <c r="NKL1" s="812"/>
      <c r="NKM1" s="812"/>
      <c r="NKN1" s="812"/>
      <c r="NKO1" s="812"/>
      <c r="NKP1" s="812"/>
      <c r="NKQ1" s="812"/>
      <c r="NKR1" s="812"/>
      <c r="NKS1" s="812"/>
      <c r="NKT1" s="812"/>
      <c r="NKU1" s="812"/>
      <c r="NKV1" s="812"/>
      <c r="NKW1" s="812"/>
      <c r="NKX1" s="812"/>
      <c r="NKY1" s="812"/>
      <c r="NKZ1" s="812"/>
      <c r="NLA1" s="812"/>
      <c r="NLB1" s="812"/>
      <c r="NLC1" s="812"/>
      <c r="NLD1" s="812"/>
      <c r="NLE1" s="812"/>
      <c r="NLF1" s="812"/>
      <c r="NLG1" s="812"/>
      <c r="NLH1" s="812"/>
      <c r="NLI1" s="812"/>
      <c r="NLJ1" s="812"/>
      <c r="NLK1" s="812"/>
      <c r="NLL1" s="812"/>
      <c r="NLM1" s="812"/>
      <c r="NLN1" s="812"/>
      <c r="NLO1" s="812"/>
      <c r="NLP1" s="812"/>
      <c r="NLQ1" s="812"/>
      <c r="NLR1" s="812"/>
      <c r="NLS1" s="812"/>
      <c r="NLT1" s="812"/>
      <c r="NLU1" s="812"/>
      <c r="NLV1" s="812"/>
      <c r="NLW1" s="812"/>
      <c r="NLX1" s="812"/>
      <c r="NLY1" s="812"/>
      <c r="NLZ1" s="812"/>
      <c r="NMA1" s="812"/>
      <c r="NMB1" s="812"/>
      <c r="NMC1" s="812"/>
      <c r="NMD1" s="812"/>
      <c r="NME1" s="812"/>
      <c r="NMF1" s="812"/>
      <c r="NMG1" s="812"/>
      <c r="NMH1" s="812"/>
      <c r="NMI1" s="812"/>
      <c r="NMJ1" s="812"/>
      <c r="NMK1" s="812"/>
      <c r="NML1" s="812"/>
      <c r="NMM1" s="812"/>
      <c r="NMN1" s="812"/>
      <c r="NMO1" s="812"/>
      <c r="NMP1" s="812"/>
      <c r="NMQ1" s="812"/>
      <c r="NMR1" s="812"/>
      <c r="NMS1" s="812"/>
      <c r="NMT1" s="812"/>
      <c r="NMU1" s="812"/>
      <c r="NMV1" s="812"/>
      <c r="NMW1" s="812"/>
      <c r="NMX1" s="812"/>
      <c r="NMY1" s="812"/>
      <c r="NMZ1" s="812"/>
      <c r="NNA1" s="812"/>
      <c r="NNB1" s="812"/>
      <c r="NNC1" s="812"/>
      <c r="NND1" s="812"/>
      <c r="NNE1" s="812"/>
      <c r="NNF1" s="812"/>
      <c r="NNG1" s="812"/>
      <c r="NNH1" s="812"/>
      <c r="NNI1" s="812"/>
      <c r="NNJ1" s="812"/>
      <c r="NNK1" s="812"/>
      <c r="NNL1" s="812"/>
      <c r="NNM1" s="812"/>
      <c r="NNN1" s="812"/>
      <c r="NNO1" s="812"/>
      <c r="NNP1" s="812"/>
      <c r="NNQ1" s="812"/>
      <c r="NNR1" s="812"/>
      <c r="NNS1" s="812"/>
      <c r="NNT1" s="812"/>
      <c r="NNU1" s="812"/>
      <c r="NNV1" s="812"/>
      <c r="NNW1" s="812"/>
      <c r="NNX1" s="812"/>
      <c r="NNY1" s="812"/>
      <c r="NNZ1" s="812"/>
      <c r="NOA1" s="812"/>
      <c r="NOB1" s="812"/>
      <c r="NOC1" s="812"/>
      <c r="NOD1" s="812"/>
      <c r="NOE1" s="812"/>
      <c r="NOF1" s="812"/>
      <c r="NOG1" s="812"/>
      <c r="NOH1" s="812"/>
      <c r="NOI1" s="812"/>
      <c r="NOJ1" s="812"/>
      <c r="NOK1" s="812"/>
      <c r="NOL1" s="812"/>
      <c r="NOM1" s="812"/>
      <c r="NON1" s="812"/>
      <c r="NOO1" s="812"/>
      <c r="NOP1" s="812"/>
      <c r="NOQ1" s="812"/>
      <c r="NOR1" s="812"/>
      <c r="NOS1" s="812"/>
      <c r="NOT1" s="812"/>
      <c r="NOU1" s="812"/>
      <c r="NOV1" s="812"/>
      <c r="NOW1" s="812"/>
      <c r="NOX1" s="812"/>
      <c r="NOY1" s="812"/>
      <c r="NOZ1" s="812"/>
      <c r="NPA1" s="812"/>
      <c r="NPB1" s="812"/>
      <c r="NPC1" s="812"/>
      <c r="NPD1" s="812"/>
      <c r="NPE1" s="812"/>
      <c r="NPF1" s="812"/>
      <c r="NPG1" s="812"/>
      <c r="NPH1" s="812"/>
      <c r="NPI1" s="812"/>
      <c r="NPJ1" s="812"/>
      <c r="NPK1" s="812"/>
      <c r="NPL1" s="812"/>
      <c r="NPM1" s="812"/>
      <c r="NPN1" s="812"/>
      <c r="NPO1" s="812"/>
      <c r="NPP1" s="812"/>
      <c r="NPQ1" s="812"/>
      <c r="NPR1" s="812"/>
      <c r="NPS1" s="812"/>
      <c r="NPT1" s="812"/>
      <c r="NPU1" s="812"/>
      <c r="NPV1" s="812"/>
      <c r="NPW1" s="812"/>
      <c r="NPX1" s="812"/>
      <c r="NPY1" s="812"/>
      <c r="NPZ1" s="812"/>
      <c r="NQA1" s="812"/>
      <c r="NQB1" s="812"/>
      <c r="NQC1" s="812"/>
      <c r="NQD1" s="812"/>
      <c r="NQE1" s="812"/>
      <c r="NQF1" s="812"/>
      <c r="NQG1" s="812"/>
      <c r="NQH1" s="812"/>
      <c r="NQI1" s="812"/>
      <c r="NQJ1" s="812"/>
      <c r="NQK1" s="812"/>
      <c r="NQL1" s="812"/>
      <c r="NQM1" s="812"/>
      <c r="NQN1" s="812"/>
      <c r="NQO1" s="812"/>
      <c r="NQP1" s="812"/>
      <c r="NQQ1" s="812"/>
      <c r="NQR1" s="812"/>
      <c r="NQS1" s="812"/>
      <c r="NQT1" s="812"/>
      <c r="NQU1" s="812"/>
      <c r="NQV1" s="812"/>
      <c r="NQW1" s="812"/>
      <c r="NQX1" s="812"/>
      <c r="NQY1" s="812"/>
      <c r="NQZ1" s="812"/>
      <c r="NRA1" s="812"/>
      <c r="NRB1" s="812"/>
      <c r="NRC1" s="812"/>
      <c r="NRD1" s="812"/>
      <c r="NRE1" s="812"/>
      <c r="NRF1" s="812"/>
      <c r="NRG1" s="812"/>
      <c r="NRH1" s="812"/>
      <c r="NRI1" s="812"/>
      <c r="NRJ1" s="812"/>
      <c r="NRK1" s="812"/>
      <c r="NRL1" s="812"/>
      <c r="NRM1" s="812"/>
      <c r="NRN1" s="812"/>
      <c r="NRO1" s="812"/>
      <c r="NRP1" s="812"/>
      <c r="NRQ1" s="812"/>
      <c r="NRR1" s="812"/>
      <c r="NRS1" s="812"/>
      <c r="NRT1" s="812"/>
      <c r="NRU1" s="812"/>
      <c r="NRV1" s="812"/>
      <c r="NRW1" s="812"/>
      <c r="NRX1" s="812"/>
      <c r="NRY1" s="812"/>
      <c r="NRZ1" s="812"/>
      <c r="NSA1" s="812"/>
      <c r="NSB1" s="812"/>
      <c r="NSC1" s="812"/>
      <c r="NSD1" s="812"/>
      <c r="NSE1" s="812"/>
      <c r="NSF1" s="812"/>
      <c r="NSG1" s="812"/>
      <c r="NSH1" s="812"/>
      <c r="NSI1" s="812"/>
      <c r="NSJ1" s="812"/>
      <c r="NSK1" s="812"/>
      <c r="NSL1" s="812"/>
      <c r="NSM1" s="812"/>
      <c r="NSN1" s="812"/>
      <c r="NSO1" s="812"/>
      <c r="NSP1" s="812"/>
      <c r="NSQ1" s="812"/>
      <c r="NSR1" s="812"/>
      <c r="NSS1" s="812"/>
      <c r="NST1" s="812"/>
      <c r="NSU1" s="812"/>
      <c r="NSV1" s="812"/>
      <c r="NSW1" s="812"/>
      <c r="NSX1" s="812"/>
      <c r="NSY1" s="812"/>
      <c r="NSZ1" s="812"/>
      <c r="NTA1" s="812"/>
      <c r="NTB1" s="812"/>
      <c r="NTC1" s="812"/>
      <c r="NTD1" s="812"/>
      <c r="NTE1" s="812"/>
      <c r="NTF1" s="812"/>
      <c r="NTG1" s="812"/>
      <c r="NTH1" s="812"/>
      <c r="NTI1" s="812"/>
      <c r="NTJ1" s="812"/>
      <c r="NTK1" s="812"/>
      <c r="NTL1" s="812"/>
      <c r="NTM1" s="812"/>
      <c r="NTN1" s="812"/>
      <c r="NTO1" s="812"/>
      <c r="NTP1" s="812"/>
      <c r="NTQ1" s="812"/>
      <c r="NTR1" s="812"/>
      <c r="NTS1" s="812"/>
      <c r="NTT1" s="812"/>
      <c r="NTU1" s="812"/>
      <c r="NTV1" s="812"/>
      <c r="NTW1" s="812"/>
      <c r="NTX1" s="812"/>
      <c r="NTY1" s="812"/>
      <c r="NTZ1" s="812"/>
      <c r="NUA1" s="812"/>
      <c r="NUB1" s="812"/>
      <c r="NUC1" s="812"/>
      <c r="NUD1" s="812"/>
      <c r="NUE1" s="812"/>
      <c r="NUF1" s="812"/>
      <c r="NUG1" s="812"/>
      <c r="NUH1" s="812"/>
      <c r="NUI1" s="812"/>
      <c r="NUJ1" s="812"/>
      <c r="NUK1" s="812"/>
      <c r="NUL1" s="812"/>
      <c r="NUM1" s="812"/>
      <c r="NUN1" s="812"/>
      <c r="NUO1" s="812"/>
      <c r="NUP1" s="812"/>
      <c r="NUQ1" s="812"/>
      <c r="NUR1" s="812"/>
      <c r="NUS1" s="812"/>
      <c r="NUT1" s="812"/>
      <c r="NUU1" s="812"/>
      <c r="NUV1" s="812"/>
      <c r="NUW1" s="812"/>
      <c r="NUX1" s="812"/>
      <c r="NUY1" s="812"/>
      <c r="NUZ1" s="812"/>
      <c r="NVA1" s="812"/>
      <c r="NVB1" s="812"/>
      <c r="NVC1" s="812"/>
      <c r="NVD1" s="812"/>
      <c r="NVE1" s="812"/>
      <c r="NVF1" s="812"/>
      <c r="NVG1" s="812"/>
      <c r="NVH1" s="812"/>
      <c r="NVI1" s="812"/>
      <c r="NVJ1" s="812"/>
      <c r="NVK1" s="812"/>
      <c r="NVL1" s="812"/>
      <c r="NVM1" s="812"/>
      <c r="NVN1" s="812"/>
      <c r="NVO1" s="812"/>
      <c r="NVP1" s="812"/>
      <c r="NVQ1" s="812"/>
      <c r="NVR1" s="812"/>
      <c r="NVS1" s="812"/>
      <c r="NVT1" s="812"/>
      <c r="NVU1" s="812"/>
      <c r="NVV1" s="812"/>
      <c r="NVW1" s="812"/>
      <c r="NVX1" s="812"/>
      <c r="NVY1" s="812"/>
      <c r="NVZ1" s="812"/>
      <c r="NWA1" s="812"/>
      <c r="NWB1" s="812"/>
      <c r="NWC1" s="812"/>
      <c r="NWD1" s="812"/>
      <c r="NWE1" s="812"/>
      <c r="NWF1" s="812"/>
      <c r="NWG1" s="812"/>
      <c r="NWH1" s="812"/>
      <c r="NWI1" s="812"/>
      <c r="NWJ1" s="812"/>
      <c r="NWK1" s="812"/>
      <c r="NWL1" s="812"/>
      <c r="NWM1" s="812"/>
      <c r="NWN1" s="812"/>
      <c r="NWO1" s="812"/>
      <c r="NWP1" s="812"/>
      <c r="NWQ1" s="812"/>
      <c r="NWR1" s="812"/>
      <c r="NWS1" s="812"/>
      <c r="NWT1" s="812"/>
      <c r="NWU1" s="812"/>
      <c r="NWV1" s="812"/>
      <c r="NWW1" s="812"/>
      <c r="NWX1" s="812"/>
      <c r="NWY1" s="812"/>
      <c r="NWZ1" s="812"/>
      <c r="NXA1" s="812"/>
      <c r="NXB1" s="812"/>
      <c r="NXC1" s="812"/>
      <c r="NXD1" s="812"/>
      <c r="NXE1" s="812"/>
      <c r="NXF1" s="812"/>
      <c r="NXG1" s="812"/>
      <c r="NXH1" s="812"/>
      <c r="NXI1" s="812"/>
      <c r="NXJ1" s="812"/>
      <c r="NXK1" s="812"/>
      <c r="NXL1" s="812"/>
      <c r="NXM1" s="812"/>
      <c r="NXN1" s="812"/>
      <c r="NXO1" s="812"/>
      <c r="NXP1" s="812"/>
      <c r="NXQ1" s="812"/>
      <c r="NXR1" s="812"/>
      <c r="NXS1" s="812"/>
      <c r="NXT1" s="812"/>
      <c r="NXU1" s="812"/>
      <c r="NXV1" s="812"/>
      <c r="NXW1" s="812"/>
      <c r="NXX1" s="812"/>
      <c r="NXY1" s="812"/>
      <c r="NXZ1" s="812"/>
      <c r="NYA1" s="812"/>
      <c r="NYB1" s="812"/>
      <c r="NYC1" s="812"/>
      <c r="NYD1" s="812"/>
      <c r="NYE1" s="812"/>
      <c r="NYF1" s="812"/>
      <c r="NYG1" s="812"/>
      <c r="NYH1" s="812"/>
      <c r="NYI1" s="812"/>
      <c r="NYJ1" s="812"/>
      <c r="NYK1" s="812"/>
      <c r="NYL1" s="812"/>
      <c r="NYM1" s="812"/>
      <c r="NYN1" s="812"/>
      <c r="NYO1" s="812"/>
      <c r="NYP1" s="812"/>
      <c r="NYQ1" s="812"/>
      <c r="NYR1" s="812"/>
      <c r="NYS1" s="812"/>
      <c r="NYT1" s="812"/>
      <c r="NYU1" s="812"/>
      <c r="NYV1" s="812"/>
      <c r="NYW1" s="812"/>
      <c r="NYX1" s="812"/>
      <c r="NYY1" s="812"/>
      <c r="NYZ1" s="812"/>
      <c r="NZA1" s="812"/>
      <c r="NZB1" s="812"/>
      <c r="NZC1" s="812"/>
      <c r="NZD1" s="812"/>
      <c r="NZE1" s="812"/>
      <c r="NZF1" s="812"/>
      <c r="NZG1" s="812"/>
      <c r="NZH1" s="812"/>
      <c r="NZI1" s="812"/>
      <c r="NZJ1" s="812"/>
      <c r="NZK1" s="812"/>
      <c r="NZL1" s="812"/>
      <c r="NZM1" s="812"/>
      <c r="NZN1" s="812"/>
      <c r="NZO1" s="812"/>
      <c r="NZP1" s="812"/>
      <c r="NZQ1" s="812"/>
      <c r="NZR1" s="812"/>
      <c r="NZS1" s="812"/>
      <c r="NZT1" s="812"/>
      <c r="NZU1" s="812"/>
      <c r="NZV1" s="812"/>
      <c r="NZW1" s="812"/>
      <c r="NZX1" s="812"/>
      <c r="NZY1" s="812"/>
      <c r="NZZ1" s="812"/>
      <c r="OAA1" s="812"/>
      <c r="OAB1" s="812"/>
      <c r="OAC1" s="812"/>
      <c r="OAD1" s="812"/>
      <c r="OAE1" s="812"/>
      <c r="OAF1" s="812"/>
      <c r="OAG1" s="812"/>
      <c r="OAH1" s="812"/>
      <c r="OAI1" s="812"/>
      <c r="OAJ1" s="812"/>
      <c r="OAK1" s="812"/>
      <c r="OAL1" s="812"/>
      <c r="OAM1" s="812"/>
      <c r="OAN1" s="812"/>
      <c r="OAO1" s="812"/>
      <c r="OAP1" s="812"/>
      <c r="OAQ1" s="812"/>
      <c r="OAR1" s="812"/>
      <c r="OAS1" s="812"/>
      <c r="OAT1" s="812"/>
      <c r="OAU1" s="812"/>
      <c r="OAV1" s="812"/>
      <c r="OAW1" s="812"/>
      <c r="OAX1" s="812"/>
      <c r="OAY1" s="812"/>
      <c r="OAZ1" s="812"/>
      <c r="OBA1" s="812"/>
      <c r="OBB1" s="812"/>
      <c r="OBC1" s="812"/>
      <c r="OBD1" s="812"/>
      <c r="OBE1" s="812"/>
      <c r="OBF1" s="812"/>
      <c r="OBG1" s="812"/>
      <c r="OBH1" s="812"/>
      <c r="OBI1" s="812"/>
      <c r="OBJ1" s="812"/>
      <c r="OBK1" s="812"/>
      <c r="OBL1" s="812"/>
      <c r="OBM1" s="812"/>
      <c r="OBN1" s="812"/>
      <c r="OBO1" s="812"/>
      <c r="OBP1" s="812"/>
      <c r="OBQ1" s="812"/>
      <c r="OBR1" s="812"/>
      <c r="OBS1" s="812"/>
      <c r="OBT1" s="812"/>
      <c r="OBU1" s="812"/>
      <c r="OBV1" s="812"/>
      <c r="OBW1" s="812"/>
      <c r="OBX1" s="812"/>
      <c r="OBY1" s="812"/>
      <c r="OBZ1" s="812"/>
      <c r="OCA1" s="812"/>
      <c r="OCB1" s="812"/>
      <c r="OCC1" s="812"/>
      <c r="OCD1" s="812"/>
      <c r="OCE1" s="812"/>
      <c r="OCF1" s="812"/>
      <c r="OCG1" s="812"/>
      <c r="OCH1" s="812"/>
      <c r="OCI1" s="812"/>
      <c r="OCJ1" s="812"/>
      <c r="OCK1" s="812"/>
      <c r="OCL1" s="812"/>
      <c r="OCM1" s="812"/>
      <c r="OCN1" s="812"/>
      <c r="OCO1" s="812"/>
      <c r="OCP1" s="812"/>
      <c r="OCQ1" s="812"/>
      <c r="OCR1" s="812"/>
      <c r="OCS1" s="812"/>
      <c r="OCT1" s="812"/>
      <c r="OCU1" s="812"/>
      <c r="OCV1" s="812"/>
      <c r="OCW1" s="812"/>
      <c r="OCX1" s="812"/>
      <c r="OCY1" s="812"/>
      <c r="OCZ1" s="812"/>
      <c r="ODA1" s="812"/>
      <c r="ODB1" s="812"/>
      <c r="ODC1" s="812"/>
      <c r="ODD1" s="812"/>
      <c r="ODE1" s="812"/>
      <c r="ODF1" s="812"/>
      <c r="ODG1" s="812"/>
      <c r="ODH1" s="812"/>
      <c r="ODI1" s="812"/>
      <c r="ODJ1" s="812"/>
      <c r="ODK1" s="812"/>
      <c r="ODL1" s="812"/>
      <c r="ODM1" s="812"/>
      <c r="ODN1" s="812"/>
      <c r="ODO1" s="812"/>
      <c r="ODP1" s="812"/>
      <c r="ODQ1" s="812"/>
      <c r="ODR1" s="812"/>
      <c r="ODS1" s="812"/>
      <c r="ODT1" s="812"/>
      <c r="ODU1" s="812"/>
      <c r="ODV1" s="812"/>
      <c r="ODW1" s="812"/>
      <c r="ODX1" s="812"/>
      <c r="ODY1" s="812"/>
      <c r="ODZ1" s="812"/>
      <c r="OEA1" s="812"/>
      <c r="OEB1" s="812"/>
      <c r="OEC1" s="812"/>
      <c r="OED1" s="812"/>
      <c r="OEE1" s="812"/>
      <c r="OEF1" s="812"/>
      <c r="OEG1" s="812"/>
      <c r="OEH1" s="812"/>
      <c r="OEI1" s="812"/>
      <c r="OEJ1" s="812"/>
      <c r="OEK1" s="812"/>
      <c r="OEL1" s="812"/>
      <c r="OEM1" s="812"/>
      <c r="OEN1" s="812"/>
      <c r="OEO1" s="812"/>
      <c r="OEP1" s="812"/>
      <c r="OEQ1" s="812"/>
      <c r="OER1" s="812"/>
      <c r="OES1" s="812"/>
      <c r="OET1" s="812"/>
      <c r="OEU1" s="812"/>
      <c r="OEV1" s="812"/>
      <c r="OEW1" s="812"/>
      <c r="OEX1" s="812"/>
      <c r="OEY1" s="812"/>
      <c r="OEZ1" s="812"/>
      <c r="OFA1" s="812"/>
      <c r="OFB1" s="812"/>
      <c r="OFC1" s="812"/>
      <c r="OFD1" s="812"/>
      <c r="OFE1" s="812"/>
      <c r="OFF1" s="812"/>
      <c r="OFG1" s="812"/>
      <c r="OFH1" s="812"/>
      <c r="OFI1" s="812"/>
      <c r="OFJ1" s="812"/>
      <c r="OFK1" s="812"/>
      <c r="OFL1" s="812"/>
      <c r="OFM1" s="812"/>
      <c r="OFN1" s="812"/>
      <c r="OFO1" s="812"/>
      <c r="OFP1" s="812"/>
      <c r="OFQ1" s="812"/>
      <c r="OFR1" s="812"/>
      <c r="OFS1" s="812"/>
      <c r="OFT1" s="812"/>
      <c r="OFU1" s="812"/>
      <c r="OFV1" s="812"/>
      <c r="OFW1" s="812"/>
      <c r="OFX1" s="812"/>
      <c r="OFY1" s="812"/>
      <c r="OFZ1" s="812"/>
      <c r="OGA1" s="812"/>
      <c r="OGB1" s="812"/>
      <c r="OGC1" s="812"/>
      <c r="OGD1" s="812"/>
      <c r="OGE1" s="812"/>
      <c r="OGF1" s="812"/>
      <c r="OGG1" s="812"/>
      <c r="OGH1" s="812"/>
      <c r="OGI1" s="812"/>
      <c r="OGJ1" s="812"/>
      <c r="OGK1" s="812"/>
      <c r="OGL1" s="812"/>
      <c r="OGM1" s="812"/>
      <c r="OGN1" s="812"/>
      <c r="OGO1" s="812"/>
      <c r="OGP1" s="812"/>
      <c r="OGQ1" s="812"/>
      <c r="OGR1" s="812"/>
      <c r="OGS1" s="812"/>
      <c r="OGT1" s="812"/>
      <c r="OGU1" s="812"/>
      <c r="OGV1" s="812"/>
      <c r="OGW1" s="812"/>
      <c r="OGX1" s="812"/>
      <c r="OGY1" s="812"/>
      <c r="OGZ1" s="812"/>
      <c r="OHA1" s="812"/>
      <c r="OHB1" s="812"/>
      <c r="OHC1" s="812"/>
      <c r="OHD1" s="812"/>
      <c r="OHE1" s="812"/>
      <c r="OHF1" s="812"/>
      <c r="OHG1" s="812"/>
      <c r="OHH1" s="812"/>
      <c r="OHI1" s="812"/>
      <c r="OHJ1" s="812"/>
      <c r="OHK1" s="812"/>
      <c r="OHL1" s="812"/>
      <c r="OHM1" s="812"/>
      <c r="OHN1" s="812"/>
      <c r="OHO1" s="812"/>
      <c r="OHP1" s="812"/>
      <c r="OHQ1" s="812"/>
      <c r="OHR1" s="812"/>
      <c r="OHS1" s="812"/>
      <c r="OHT1" s="812"/>
      <c r="OHU1" s="812"/>
      <c r="OHV1" s="812"/>
      <c r="OHW1" s="812"/>
      <c r="OHX1" s="812"/>
      <c r="OHY1" s="812"/>
      <c r="OHZ1" s="812"/>
      <c r="OIA1" s="812"/>
      <c r="OIB1" s="812"/>
      <c r="OIC1" s="812"/>
      <c r="OID1" s="812"/>
      <c r="OIE1" s="812"/>
      <c r="OIF1" s="812"/>
      <c r="OIG1" s="812"/>
      <c r="OIH1" s="812"/>
      <c r="OII1" s="812"/>
      <c r="OIJ1" s="812"/>
      <c r="OIK1" s="812"/>
      <c r="OIL1" s="812"/>
      <c r="OIM1" s="812"/>
      <c r="OIN1" s="812"/>
      <c r="OIO1" s="812"/>
      <c r="OIP1" s="812"/>
      <c r="OIQ1" s="812"/>
      <c r="OIR1" s="812"/>
      <c r="OIS1" s="812"/>
      <c r="OIT1" s="812"/>
      <c r="OIU1" s="812"/>
      <c r="OIV1" s="812"/>
      <c r="OIW1" s="812"/>
      <c r="OIX1" s="812"/>
      <c r="OIY1" s="812"/>
      <c r="OIZ1" s="812"/>
      <c r="OJA1" s="812"/>
      <c r="OJB1" s="812"/>
      <c r="OJC1" s="812"/>
      <c r="OJD1" s="812"/>
      <c r="OJE1" s="812"/>
      <c r="OJF1" s="812"/>
      <c r="OJG1" s="812"/>
      <c r="OJH1" s="812"/>
      <c r="OJI1" s="812"/>
      <c r="OJJ1" s="812"/>
      <c r="OJK1" s="812"/>
      <c r="OJL1" s="812"/>
      <c r="OJM1" s="812"/>
      <c r="OJN1" s="812"/>
      <c r="OJO1" s="812"/>
      <c r="OJP1" s="812"/>
      <c r="OJQ1" s="812"/>
      <c r="OJR1" s="812"/>
      <c r="OJS1" s="812"/>
      <c r="OJT1" s="812"/>
      <c r="OJU1" s="812"/>
      <c r="OJV1" s="812"/>
      <c r="OJW1" s="812"/>
      <c r="OJX1" s="812"/>
      <c r="OJY1" s="812"/>
      <c r="OJZ1" s="812"/>
      <c r="OKA1" s="812"/>
      <c r="OKB1" s="812"/>
      <c r="OKC1" s="812"/>
      <c r="OKD1" s="812"/>
      <c r="OKE1" s="812"/>
      <c r="OKF1" s="812"/>
      <c r="OKG1" s="812"/>
      <c r="OKH1" s="812"/>
      <c r="OKI1" s="812"/>
      <c r="OKJ1" s="812"/>
      <c r="OKK1" s="812"/>
      <c r="OKL1" s="812"/>
      <c r="OKM1" s="812"/>
      <c r="OKN1" s="812"/>
      <c r="OKO1" s="812"/>
      <c r="OKP1" s="812"/>
      <c r="OKQ1" s="812"/>
      <c r="OKR1" s="812"/>
      <c r="OKS1" s="812"/>
      <c r="OKT1" s="812"/>
      <c r="OKU1" s="812"/>
      <c r="OKV1" s="812"/>
      <c r="OKW1" s="812"/>
      <c r="OKX1" s="812"/>
      <c r="OKY1" s="812"/>
      <c r="OKZ1" s="812"/>
      <c r="OLA1" s="812"/>
      <c r="OLB1" s="812"/>
      <c r="OLC1" s="812"/>
      <c r="OLD1" s="812"/>
      <c r="OLE1" s="812"/>
      <c r="OLF1" s="812"/>
      <c r="OLG1" s="812"/>
      <c r="OLH1" s="812"/>
      <c r="OLI1" s="812"/>
      <c r="OLJ1" s="812"/>
      <c r="OLK1" s="812"/>
      <c r="OLL1" s="812"/>
      <c r="OLM1" s="812"/>
      <c r="OLN1" s="812"/>
      <c r="OLO1" s="812"/>
      <c r="OLP1" s="812"/>
      <c r="OLQ1" s="812"/>
      <c r="OLR1" s="812"/>
      <c r="OLS1" s="812"/>
      <c r="OLT1" s="812"/>
      <c r="OLU1" s="812"/>
      <c r="OLV1" s="812"/>
      <c r="OLW1" s="812"/>
      <c r="OLX1" s="812"/>
      <c r="OLY1" s="812"/>
      <c r="OLZ1" s="812"/>
      <c r="OMA1" s="812"/>
      <c r="OMB1" s="812"/>
      <c r="OMC1" s="812"/>
      <c r="OMD1" s="812"/>
      <c r="OME1" s="812"/>
      <c r="OMF1" s="812"/>
      <c r="OMG1" s="812"/>
      <c r="OMH1" s="812"/>
      <c r="OMI1" s="812"/>
      <c r="OMJ1" s="812"/>
      <c r="OMK1" s="812"/>
      <c r="OML1" s="812"/>
      <c r="OMM1" s="812"/>
      <c r="OMN1" s="812"/>
      <c r="OMO1" s="812"/>
      <c r="OMP1" s="812"/>
      <c r="OMQ1" s="812"/>
      <c r="OMR1" s="812"/>
      <c r="OMS1" s="812"/>
      <c r="OMT1" s="812"/>
      <c r="OMU1" s="812"/>
      <c r="OMV1" s="812"/>
      <c r="OMW1" s="812"/>
      <c r="OMX1" s="812"/>
      <c r="OMY1" s="812"/>
      <c r="OMZ1" s="812"/>
      <c r="ONA1" s="812"/>
      <c r="ONB1" s="812"/>
      <c r="ONC1" s="812"/>
      <c r="OND1" s="812"/>
      <c r="ONE1" s="812"/>
      <c r="ONF1" s="812"/>
      <c r="ONG1" s="812"/>
      <c r="ONH1" s="812"/>
      <c r="ONI1" s="812"/>
      <c r="ONJ1" s="812"/>
      <c r="ONK1" s="812"/>
      <c r="ONL1" s="812"/>
      <c r="ONM1" s="812"/>
      <c r="ONN1" s="812"/>
      <c r="ONO1" s="812"/>
      <c r="ONP1" s="812"/>
      <c r="ONQ1" s="812"/>
      <c r="ONR1" s="812"/>
      <c r="ONS1" s="812"/>
      <c r="ONT1" s="812"/>
      <c r="ONU1" s="812"/>
      <c r="ONV1" s="812"/>
      <c r="ONW1" s="812"/>
      <c r="ONX1" s="812"/>
      <c r="ONY1" s="812"/>
      <c r="ONZ1" s="812"/>
      <c r="OOA1" s="812"/>
      <c r="OOB1" s="812"/>
      <c r="OOC1" s="812"/>
      <c r="OOD1" s="812"/>
      <c r="OOE1" s="812"/>
      <c r="OOF1" s="812"/>
      <c r="OOG1" s="812"/>
      <c r="OOH1" s="812"/>
      <c r="OOI1" s="812"/>
      <c r="OOJ1" s="812"/>
      <c r="OOK1" s="812"/>
      <c r="OOL1" s="812"/>
      <c r="OOM1" s="812"/>
      <c r="OON1" s="812"/>
      <c r="OOO1" s="812"/>
      <c r="OOP1" s="812"/>
      <c r="OOQ1" s="812"/>
      <c r="OOR1" s="812"/>
      <c r="OOS1" s="812"/>
      <c r="OOT1" s="812"/>
      <c r="OOU1" s="812"/>
      <c r="OOV1" s="812"/>
      <c r="OOW1" s="812"/>
      <c r="OOX1" s="812"/>
      <c r="OOY1" s="812"/>
      <c r="OOZ1" s="812"/>
      <c r="OPA1" s="812"/>
      <c r="OPB1" s="812"/>
      <c r="OPC1" s="812"/>
      <c r="OPD1" s="812"/>
      <c r="OPE1" s="812"/>
      <c r="OPF1" s="812"/>
      <c r="OPG1" s="812"/>
      <c r="OPH1" s="812"/>
      <c r="OPI1" s="812"/>
      <c r="OPJ1" s="812"/>
      <c r="OPK1" s="812"/>
      <c r="OPL1" s="812"/>
      <c r="OPM1" s="812"/>
      <c r="OPN1" s="812"/>
      <c r="OPO1" s="812"/>
      <c r="OPP1" s="812"/>
      <c r="OPQ1" s="812"/>
      <c r="OPR1" s="812"/>
      <c r="OPS1" s="812"/>
      <c r="OPT1" s="812"/>
      <c r="OPU1" s="812"/>
      <c r="OPV1" s="812"/>
      <c r="OPW1" s="812"/>
      <c r="OPX1" s="812"/>
      <c r="OPY1" s="812"/>
      <c r="OPZ1" s="812"/>
      <c r="OQA1" s="812"/>
      <c r="OQB1" s="812"/>
      <c r="OQC1" s="812"/>
      <c r="OQD1" s="812"/>
      <c r="OQE1" s="812"/>
      <c r="OQF1" s="812"/>
      <c r="OQG1" s="812"/>
      <c r="OQH1" s="812"/>
      <c r="OQI1" s="812"/>
      <c r="OQJ1" s="812"/>
      <c r="OQK1" s="812"/>
      <c r="OQL1" s="812"/>
      <c r="OQM1" s="812"/>
      <c r="OQN1" s="812"/>
      <c r="OQO1" s="812"/>
      <c r="OQP1" s="812"/>
      <c r="OQQ1" s="812"/>
      <c r="OQR1" s="812"/>
      <c r="OQS1" s="812"/>
      <c r="OQT1" s="812"/>
      <c r="OQU1" s="812"/>
      <c r="OQV1" s="812"/>
      <c r="OQW1" s="812"/>
      <c r="OQX1" s="812"/>
      <c r="OQY1" s="812"/>
      <c r="OQZ1" s="812"/>
      <c r="ORA1" s="812"/>
      <c r="ORB1" s="812"/>
      <c r="ORC1" s="812"/>
      <c r="ORD1" s="812"/>
      <c r="ORE1" s="812"/>
      <c r="ORF1" s="812"/>
      <c r="ORG1" s="812"/>
      <c r="ORH1" s="812"/>
      <c r="ORI1" s="812"/>
      <c r="ORJ1" s="812"/>
      <c r="ORK1" s="812"/>
      <c r="ORL1" s="812"/>
      <c r="ORM1" s="812"/>
      <c r="ORN1" s="812"/>
      <c r="ORO1" s="812"/>
      <c r="ORP1" s="812"/>
      <c r="ORQ1" s="812"/>
      <c r="ORR1" s="812"/>
      <c r="ORS1" s="812"/>
      <c r="ORT1" s="812"/>
      <c r="ORU1" s="812"/>
      <c r="ORV1" s="812"/>
      <c r="ORW1" s="812"/>
      <c r="ORX1" s="812"/>
      <c r="ORY1" s="812"/>
      <c r="ORZ1" s="812"/>
      <c r="OSA1" s="812"/>
      <c r="OSB1" s="812"/>
      <c r="OSC1" s="812"/>
      <c r="OSD1" s="812"/>
      <c r="OSE1" s="812"/>
      <c r="OSF1" s="812"/>
      <c r="OSG1" s="812"/>
      <c r="OSH1" s="812"/>
      <c r="OSI1" s="812"/>
      <c r="OSJ1" s="812"/>
      <c r="OSK1" s="812"/>
      <c r="OSL1" s="812"/>
      <c r="OSM1" s="812"/>
      <c r="OSN1" s="812"/>
      <c r="OSO1" s="812"/>
      <c r="OSP1" s="812"/>
      <c r="OSQ1" s="812"/>
      <c r="OSR1" s="812"/>
      <c r="OSS1" s="812"/>
      <c r="OST1" s="812"/>
      <c r="OSU1" s="812"/>
      <c r="OSV1" s="812"/>
      <c r="OSW1" s="812"/>
      <c r="OSX1" s="812"/>
      <c r="OSY1" s="812"/>
      <c r="OSZ1" s="812"/>
      <c r="OTA1" s="812"/>
      <c r="OTB1" s="812"/>
      <c r="OTC1" s="812"/>
      <c r="OTD1" s="812"/>
      <c r="OTE1" s="812"/>
      <c r="OTF1" s="812"/>
      <c r="OTG1" s="812"/>
      <c r="OTH1" s="812"/>
      <c r="OTI1" s="812"/>
      <c r="OTJ1" s="812"/>
      <c r="OTK1" s="812"/>
      <c r="OTL1" s="812"/>
      <c r="OTM1" s="812"/>
      <c r="OTN1" s="812"/>
      <c r="OTO1" s="812"/>
      <c r="OTP1" s="812"/>
      <c r="OTQ1" s="812"/>
      <c r="OTR1" s="812"/>
      <c r="OTS1" s="812"/>
      <c r="OTT1" s="812"/>
      <c r="OTU1" s="812"/>
      <c r="OTV1" s="812"/>
      <c r="OTW1" s="812"/>
      <c r="OTX1" s="812"/>
      <c r="OTY1" s="812"/>
      <c r="OTZ1" s="812"/>
      <c r="OUA1" s="812"/>
      <c r="OUB1" s="812"/>
      <c r="OUC1" s="812"/>
      <c r="OUD1" s="812"/>
      <c r="OUE1" s="812"/>
      <c r="OUF1" s="812"/>
      <c r="OUG1" s="812"/>
      <c r="OUH1" s="812"/>
      <c r="OUI1" s="812"/>
      <c r="OUJ1" s="812"/>
      <c r="OUK1" s="812"/>
      <c r="OUL1" s="812"/>
      <c r="OUM1" s="812"/>
      <c r="OUN1" s="812"/>
      <c r="OUO1" s="812"/>
      <c r="OUP1" s="812"/>
      <c r="OUQ1" s="812"/>
      <c r="OUR1" s="812"/>
      <c r="OUS1" s="812"/>
      <c r="OUT1" s="812"/>
      <c r="OUU1" s="812"/>
      <c r="OUV1" s="812"/>
      <c r="OUW1" s="812"/>
      <c r="OUX1" s="812"/>
      <c r="OUY1" s="812"/>
      <c r="OUZ1" s="812"/>
      <c r="OVA1" s="812"/>
      <c r="OVB1" s="812"/>
      <c r="OVC1" s="812"/>
      <c r="OVD1" s="812"/>
      <c r="OVE1" s="812"/>
      <c r="OVF1" s="812"/>
      <c r="OVG1" s="812"/>
      <c r="OVH1" s="812"/>
      <c r="OVI1" s="812"/>
      <c r="OVJ1" s="812"/>
      <c r="OVK1" s="812"/>
      <c r="OVL1" s="812"/>
      <c r="OVM1" s="812"/>
      <c r="OVN1" s="812"/>
      <c r="OVO1" s="812"/>
      <c r="OVP1" s="812"/>
      <c r="OVQ1" s="812"/>
      <c r="OVR1" s="812"/>
      <c r="OVS1" s="812"/>
      <c r="OVT1" s="812"/>
      <c r="OVU1" s="812"/>
      <c r="OVV1" s="812"/>
      <c r="OVW1" s="812"/>
      <c r="OVX1" s="812"/>
      <c r="OVY1" s="812"/>
      <c r="OVZ1" s="812"/>
      <c r="OWA1" s="812"/>
      <c r="OWB1" s="812"/>
      <c r="OWC1" s="812"/>
      <c r="OWD1" s="812"/>
      <c r="OWE1" s="812"/>
      <c r="OWF1" s="812"/>
      <c r="OWG1" s="812"/>
      <c r="OWH1" s="812"/>
      <c r="OWI1" s="812"/>
      <c r="OWJ1" s="812"/>
      <c r="OWK1" s="812"/>
      <c r="OWL1" s="812"/>
      <c r="OWM1" s="812"/>
      <c r="OWN1" s="812"/>
      <c r="OWO1" s="812"/>
      <c r="OWP1" s="812"/>
      <c r="OWQ1" s="812"/>
      <c r="OWR1" s="812"/>
      <c r="OWS1" s="812"/>
      <c r="OWT1" s="812"/>
      <c r="OWU1" s="812"/>
      <c r="OWV1" s="812"/>
      <c r="OWW1" s="812"/>
      <c r="OWX1" s="812"/>
      <c r="OWY1" s="812"/>
      <c r="OWZ1" s="812"/>
      <c r="OXA1" s="812"/>
      <c r="OXB1" s="812"/>
      <c r="OXC1" s="812"/>
      <c r="OXD1" s="812"/>
      <c r="OXE1" s="812"/>
      <c r="OXF1" s="812"/>
      <c r="OXG1" s="812"/>
      <c r="OXH1" s="812"/>
      <c r="OXI1" s="812"/>
      <c r="OXJ1" s="812"/>
      <c r="OXK1" s="812"/>
      <c r="OXL1" s="812"/>
      <c r="OXM1" s="812"/>
      <c r="OXN1" s="812"/>
      <c r="OXO1" s="812"/>
      <c r="OXP1" s="812"/>
      <c r="OXQ1" s="812"/>
      <c r="OXR1" s="812"/>
      <c r="OXS1" s="812"/>
      <c r="OXT1" s="812"/>
      <c r="OXU1" s="812"/>
      <c r="OXV1" s="812"/>
      <c r="OXW1" s="812"/>
      <c r="OXX1" s="812"/>
      <c r="OXY1" s="812"/>
      <c r="OXZ1" s="812"/>
      <c r="OYA1" s="812"/>
      <c r="OYB1" s="812"/>
      <c r="OYC1" s="812"/>
      <c r="OYD1" s="812"/>
      <c r="OYE1" s="812"/>
      <c r="OYF1" s="812"/>
      <c r="OYG1" s="812"/>
      <c r="OYH1" s="812"/>
      <c r="OYI1" s="812"/>
      <c r="OYJ1" s="812"/>
      <c r="OYK1" s="812"/>
      <c r="OYL1" s="812"/>
      <c r="OYM1" s="812"/>
      <c r="OYN1" s="812"/>
      <c r="OYO1" s="812"/>
      <c r="OYP1" s="812"/>
      <c r="OYQ1" s="812"/>
      <c r="OYR1" s="812"/>
      <c r="OYS1" s="812"/>
      <c r="OYT1" s="812"/>
      <c r="OYU1" s="812"/>
      <c r="OYV1" s="812"/>
      <c r="OYW1" s="812"/>
      <c r="OYX1" s="812"/>
      <c r="OYY1" s="812"/>
      <c r="OYZ1" s="812"/>
      <c r="OZA1" s="812"/>
      <c r="OZB1" s="812"/>
      <c r="OZC1" s="812"/>
      <c r="OZD1" s="812"/>
      <c r="OZE1" s="812"/>
      <c r="OZF1" s="812"/>
      <c r="OZG1" s="812"/>
      <c r="OZH1" s="812"/>
      <c r="OZI1" s="812"/>
      <c r="OZJ1" s="812"/>
      <c r="OZK1" s="812"/>
      <c r="OZL1" s="812"/>
      <c r="OZM1" s="812"/>
      <c r="OZN1" s="812"/>
      <c r="OZO1" s="812"/>
      <c r="OZP1" s="812"/>
      <c r="OZQ1" s="812"/>
      <c r="OZR1" s="812"/>
      <c r="OZS1" s="812"/>
      <c r="OZT1" s="812"/>
      <c r="OZU1" s="812"/>
      <c r="OZV1" s="812"/>
      <c r="OZW1" s="812"/>
      <c r="OZX1" s="812"/>
      <c r="OZY1" s="812"/>
      <c r="OZZ1" s="812"/>
      <c r="PAA1" s="812"/>
      <c r="PAB1" s="812"/>
      <c r="PAC1" s="812"/>
      <c r="PAD1" s="812"/>
      <c r="PAE1" s="812"/>
      <c r="PAF1" s="812"/>
      <c r="PAG1" s="812"/>
      <c r="PAH1" s="812"/>
      <c r="PAI1" s="812"/>
      <c r="PAJ1" s="812"/>
      <c r="PAK1" s="812"/>
      <c r="PAL1" s="812"/>
      <c r="PAM1" s="812"/>
      <c r="PAN1" s="812"/>
      <c r="PAO1" s="812"/>
      <c r="PAP1" s="812"/>
      <c r="PAQ1" s="812"/>
      <c r="PAR1" s="812"/>
      <c r="PAS1" s="812"/>
      <c r="PAT1" s="812"/>
      <c r="PAU1" s="812"/>
      <c r="PAV1" s="812"/>
      <c r="PAW1" s="812"/>
      <c r="PAX1" s="812"/>
      <c r="PAY1" s="812"/>
      <c r="PAZ1" s="812"/>
      <c r="PBA1" s="812"/>
      <c r="PBB1" s="812"/>
      <c r="PBC1" s="812"/>
      <c r="PBD1" s="812"/>
      <c r="PBE1" s="812"/>
      <c r="PBF1" s="812"/>
      <c r="PBG1" s="812"/>
      <c r="PBH1" s="812"/>
      <c r="PBI1" s="812"/>
      <c r="PBJ1" s="812"/>
      <c r="PBK1" s="812"/>
      <c r="PBL1" s="812"/>
      <c r="PBM1" s="812"/>
      <c r="PBN1" s="812"/>
      <c r="PBO1" s="812"/>
      <c r="PBP1" s="812"/>
      <c r="PBQ1" s="812"/>
      <c r="PBR1" s="812"/>
      <c r="PBS1" s="812"/>
      <c r="PBT1" s="812"/>
      <c r="PBU1" s="812"/>
      <c r="PBV1" s="812"/>
      <c r="PBW1" s="812"/>
      <c r="PBX1" s="812"/>
      <c r="PBY1" s="812"/>
      <c r="PBZ1" s="812"/>
      <c r="PCA1" s="812"/>
      <c r="PCB1" s="812"/>
      <c r="PCC1" s="812"/>
      <c r="PCD1" s="812"/>
      <c r="PCE1" s="812"/>
      <c r="PCF1" s="812"/>
      <c r="PCG1" s="812"/>
      <c r="PCH1" s="812"/>
      <c r="PCI1" s="812"/>
      <c r="PCJ1" s="812"/>
      <c r="PCK1" s="812"/>
      <c r="PCL1" s="812"/>
      <c r="PCM1" s="812"/>
      <c r="PCN1" s="812"/>
      <c r="PCO1" s="812"/>
      <c r="PCP1" s="812"/>
      <c r="PCQ1" s="812"/>
      <c r="PCR1" s="812"/>
      <c r="PCS1" s="812"/>
      <c r="PCT1" s="812"/>
      <c r="PCU1" s="812"/>
      <c r="PCV1" s="812"/>
      <c r="PCW1" s="812"/>
      <c r="PCX1" s="812"/>
      <c r="PCY1" s="812"/>
      <c r="PCZ1" s="812"/>
      <c r="PDA1" s="812"/>
      <c r="PDB1" s="812"/>
      <c r="PDC1" s="812"/>
      <c r="PDD1" s="812"/>
      <c r="PDE1" s="812"/>
      <c r="PDF1" s="812"/>
      <c r="PDG1" s="812"/>
      <c r="PDH1" s="812"/>
      <c r="PDI1" s="812"/>
      <c r="PDJ1" s="812"/>
      <c r="PDK1" s="812"/>
      <c r="PDL1" s="812"/>
      <c r="PDM1" s="812"/>
      <c r="PDN1" s="812"/>
      <c r="PDO1" s="812"/>
      <c r="PDP1" s="812"/>
      <c r="PDQ1" s="812"/>
      <c r="PDR1" s="812"/>
      <c r="PDS1" s="812"/>
      <c r="PDT1" s="812"/>
      <c r="PDU1" s="812"/>
      <c r="PDV1" s="812"/>
      <c r="PDW1" s="812"/>
      <c r="PDX1" s="812"/>
      <c r="PDY1" s="812"/>
      <c r="PDZ1" s="812"/>
      <c r="PEA1" s="812"/>
      <c r="PEB1" s="812"/>
      <c r="PEC1" s="812"/>
      <c r="PED1" s="812"/>
      <c r="PEE1" s="812"/>
      <c r="PEF1" s="812"/>
      <c r="PEG1" s="812"/>
      <c r="PEH1" s="812"/>
      <c r="PEI1" s="812"/>
      <c r="PEJ1" s="812"/>
      <c r="PEK1" s="812"/>
      <c r="PEL1" s="812"/>
      <c r="PEM1" s="812"/>
      <c r="PEN1" s="812"/>
      <c r="PEO1" s="812"/>
      <c r="PEP1" s="812"/>
      <c r="PEQ1" s="812"/>
      <c r="PER1" s="812"/>
      <c r="PES1" s="812"/>
      <c r="PET1" s="812"/>
      <c r="PEU1" s="812"/>
      <c r="PEV1" s="812"/>
      <c r="PEW1" s="812"/>
      <c r="PEX1" s="812"/>
      <c r="PEY1" s="812"/>
      <c r="PEZ1" s="812"/>
      <c r="PFA1" s="812"/>
      <c r="PFB1" s="812"/>
      <c r="PFC1" s="812"/>
      <c r="PFD1" s="812"/>
      <c r="PFE1" s="812"/>
      <c r="PFF1" s="812"/>
      <c r="PFG1" s="812"/>
      <c r="PFH1" s="812"/>
      <c r="PFI1" s="812"/>
      <c r="PFJ1" s="812"/>
      <c r="PFK1" s="812"/>
      <c r="PFL1" s="812"/>
      <c r="PFM1" s="812"/>
      <c r="PFN1" s="812"/>
      <c r="PFO1" s="812"/>
      <c r="PFP1" s="812"/>
      <c r="PFQ1" s="812"/>
      <c r="PFR1" s="812"/>
      <c r="PFS1" s="812"/>
      <c r="PFT1" s="812"/>
      <c r="PFU1" s="812"/>
      <c r="PFV1" s="812"/>
      <c r="PFW1" s="812"/>
      <c r="PFX1" s="812"/>
      <c r="PFY1" s="812"/>
      <c r="PFZ1" s="812"/>
      <c r="PGA1" s="812"/>
      <c r="PGB1" s="812"/>
      <c r="PGC1" s="812"/>
      <c r="PGD1" s="812"/>
      <c r="PGE1" s="812"/>
      <c r="PGF1" s="812"/>
      <c r="PGG1" s="812"/>
      <c r="PGH1" s="812"/>
      <c r="PGI1" s="812"/>
      <c r="PGJ1" s="812"/>
      <c r="PGK1" s="812"/>
      <c r="PGL1" s="812"/>
      <c r="PGM1" s="812"/>
      <c r="PGN1" s="812"/>
      <c r="PGO1" s="812"/>
      <c r="PGP1" s="812"/>
      <c r="PGQ1" s="812"/>
      <c r="PGR1" s="812"/>
      <c r="PGS1" s="812"/>
      <c r="PGT1" s="812"/>
      <c r="PGU1" s="812"/>
      <c r="PGV1" s="812"/>
      <c r="PGW1" s="812"/>
      <c r="PGX1" s="812"/>
      <c r="PGY1" s="812"/>
      <c r="PGZ1" s="812"/>
      <c r="PHA1" s="812"/>
      <c r="PHB1" s="812"/>
      <c r="PHC1" s="812"/>
      <c r="PHD1" s="812"/>
      <c r="PHE1" s="812"/>
      <c r="PHF1" s="812"/>
      <c r="PHG1" s="812"/>
      <c r="PHH1" s="812"/>
      <c r="PHI1" s="812"/>
      <c r="PHJ1" s="812"/>
      <c r="PHK1" s="812"/>
      <c r="PHL1" s="812"/>
      <c r="PHM1" s="812"/>
      <c r="PHN1" s="812"/>
      <c r="PHO1" s="812"/>
      <c r="PHP1" s="812"/>
      <c r="PHQ1" s="812"/>
      <c r="PHR1" s="812"/>
      <c r="PHS1" s="812"/>
      <c r="PHT1" s="812"/>
      <c r="PHU1" s="812"/>
      <c r="PHV1" s="812"/>
      <c r="PHW1" s="812"/>
      <c r="PHX1" s="812"/>
      <c r="PHY1" s="812"/>
      <c r="PHZ1" s="812"/>
      <c r="PIA1" s="812"/>
      <c r="PIB1" s="812"/>
      <c r="PIC1" s="812"/>
      <c r="PID1" s="812"/>
      <c r="PIE1" s="812"/>
      <c r="PIF1" s="812"/>
      <c r="PIG1" s="812"/>
      <c r="PIH1" s="812"/>
      <c r="PII1" s="812"/>
      <c r="PIJ1" s="812"/>
      <c r="PIK1" s="812"/>
      <c r="PIL1" s="812"/>
      <c r="PIM1" s="812"/>
      <c r="PIN1" s="812"/>
      <c r="PIO1" s="812"/>
      <c r="PIP1" s="812"/>
      <c r="PIQ1" s="812"/>
      <c r="PIR1" s="812"/>
      <c r="PIS1" s="812"/>
      <c r="PIT1" s="812"/>
      <c r="PIU1" s="812"/>
      <c r="PIV1" s="812"/>
      <c r="PIW1" s="812"/>
      <c r="PIX1" s="812"/>
      <c r="PIY1" s="812"/>
      <c r="PIZ1" s="812"/>
      <c r="PJA1" s="812"/>
      <c r="PJB1" s="812"/>
      <c r="PJC1" s="812"/>
      <c r="PJD1" s="812"/>
      <c r="PJE1" s="812"/>
      <c r="PJF1" s="812"/>
      <c r="PJG1" s="812"/>
      <c r="PJH1" s="812"/>
      <c r="PJI1" s="812"/>
      <c r="PJJ1" s="812"/>
      <c r="PJK1" s="812"/>
      <c r="PJL1" s="812"/>
      <c r="PJM1" s="812"/>
      <c r="PJN1" s="812"/>
      <c r="PJO1" s="812"/>
      <c r="PJP1" s="812"/>
      <c r="PJQ1" s="812"/>
      <c r="PJR1" s="812"/>
      <c r="PJS1" s="812"/>
      <c r="PJT1" s="812"/>
      <c r="PJU1" s="812"/>
      <c r="PJV1" s="812"/>
      <c r="PJW1" s="812"/>
      <c r="PJX1" s="812"/>
      <c r="PJY1" s="812"/>
      <c r="PJZ1" s="812"/>
      <c r="PKA1" s="812"/>
      <c r="PKB1" s="812"/>
      <c r="PKC1" s="812"/>
      <c r="PKD1" s="812"/>
      <c r="PKE1" s="812"/>
      <c r="PKF1" s="812"/>
      <c r="PKG1" s="812"/>
      <c r="PKH1" s="812"/>
      <c r="PKI1" s="812"/>
      <c r="PKJ1" s="812"/>
      <c r="PKK1" s="812"/>
      <c r="PKL1" s="812"/>
      <c r="PKM1" s="812"/>
      <c r="PKN1" s="812"/>
      <c r="PKO1" s="812"/>
      <c r="PKP1" s="812"/>
      <c r="PKQ1" s="812"/>
      <c r="PKR1" s="812"/>
      <c r="PKS1" s="812"/>
      <c r="PKT1" s="812"/>
      <c r="PKU1" s="812"/>
      <c r="PKV1" s="812"/>
      <c r="PKW1" s="812"/>
      <c r="PKX1" s="812"/>
      <c r="PKY1" s="812"/>
      <c r="PKZ1" s="812"/>
      <c r="PLA1" s="812"/>
      <c r="PLB1" s="812"/>
      <c r="PLC1" s="812"/>
      <c r="PLD1" s="812"/>
      <c r="PLE1" s="812"/>
      <c r="PLF1" s="812"/>
      <c r="PLG1" s="812"/>
      <c r="PLH1" s="812"/>
      <c r="PLI1" s="812"/>
      <c r="PLJ1" s="812"/>
      <c r="PLK1" s="812"/>
      <c r="PLL1" s="812"/>
      <c r="PLM1" s="812"/>
      <c r="PLN1" s="812"/>
      <c r="PLO1" s="812"/>
      <c r="PLP1" s="812"/>
      <c r="PLQ1" s="812"/>
      <c r="PLR1" s="812"/>
      <c r="PLS1" s="812"/>
      <c r="PLT1" s="812"/>
      <c r="PLU1" s="812"/>
      <c r="PLV1" s="812"/>
      <c r="PLW1" s="812"/>
      <c r="PLX1" s="812"/>
      <c r="PLY1" s="812"/>
      <c r="PLZ1" s="812"/>
      <c r="PMA1" s="812"/>
      <c r="PMB1" s="812"/>
      <c r="PMC1" s="812"/>
      <c r="PMD1" s="812"/>
      <c r="PME1" s="812"/>
      <c r="PMF1" s="812"/>
      <c r="PMG1" s="812"/>
      <c r="PMH1" s="812"/>
      <c r="PMI1" s="812"/>
      <c r="PMJ1" s="812"/>
      <c r="PMK1" s="812"/>
      <c r="PML1" s="812"/>
      <c r="PMM1" s="812"/>
      <c r="PMN1" s="812"/>
      <c r="PMO1" s="812"/>
      <c r="PMP1" s="812"/>
      <c r="PMQ1" s="812"/>
      <c r="PMR1" s="812"/>
      <c r="PMS1" s="812"/>
      <c r="PMT1" s="812"/>
      <c r="PMU1" s="812"/>
      <c r="PMV1" s="812"/>
      <c r="PMW1" s="812"/>
      <c r="PMX1" s="812"/>
      <c r="PMY1" s="812"/>
      <c r="PMZ1" s="812"/>
      <c r="PNA1" s="812"/>
      <c r="PNB1" s="812"/>
      <c r="PNC1" s="812"/>
      <c r="PND1" s="812"/>
      <c r="PNE1" s="812"/>
      <c r="PNF1" s="812"/>
      <c r="PNG1" s="812"/>
      <c r="PNH1" s="812"/>
      <c r="PNI1" s="812"/>
      <c r="PNJ1" s="812"/>
      <c r="PNK1" s="812"/>
      <c r="PNL1" s="812"/>
      <c r="PNM1" s="812"/>
      <c r="PNN1" s="812"/>
      <c r="PNO1" s="812"/>
      <c r="PNP1" s="812"/>
      <c r="PNQ1" s="812"/>
      <c r="PNR1" s="812"/>
      <c r="PNS1" s="812"/>
      <c r="PNT1" s="812"/>
      <c r="PNU1" s="812"/>
      <c r="PNV1" s="812"/>
      <c r="PNW1" s="812"/>
      <c r="PNX1" s="812"/>
      <c r="PNY1" s="812"/>
      <c r="PNZ1" s="812"/>
      <c r="POA1" s="812"/>
      <c r="POB1" s="812"/>
      <c r="POC1" s="812"/>
      <c r="POD1" s="812"/>
      <c r="POE1" s="812"/>
      <c r="POF1" s="812"/>
      <c r="POG1" s="812"/>
      <c r="POH1" s="812"/>
      <c r="POI1" s="812"/>
      <c r="POJ1" s="812"/>
      <c r="POK1" s="812"/>
      <c r="POL1" s="812"/>
      <c r="POM1" s="812"/>
      <c r="PON1" s="812"/>
      <c r="POO1" s="812"/>
      <c r="POP1" s="812"/>
      <c r="POQ1" s="812"/>
      <c r="POR1" s="812"/>
      <c r="POS1" s="812"/>
      <c r="POT1" s="812"/>
      <c r="POU1" s="812"/>
      <c r="POV1" s="812"/>
      <c r="POW1" s="812"/>
      <c r="POX1" s="812"/>
      <c r="POY1" s="812"/>
      <c r="POZ1" s="812"/>
      <c r="PPA1" s="812"/>
      <c r="PPB1" s="812"/>
      <c r="PPC1" s="812"/>
      <c r="PPD1" s="812"/>
      <c r="PPE1" s="812"/>
      <c r="PPF1" s="812"/>
      <c r="PPG1" s="812"/>
      <c r="PPH1" s="812"/>
      <c r="PPI1" s="812"/>
      <c r="PPJ1" s="812"/>
      <c r="PPK1" s="812"/>
      <c r="PPL1" s="812"/>
      <c r="PPM1" s="812"/>
      <c r="PPN1" s="812"/>
      <c r="PPO1" s="812"/>
      <c r="PPP1" s="812"/>
      <c r="PPQ1" s="812"/>
      <c r="PPR1" s="812"/>
      <c r="PPS1" s="812"/>
      <c r="PPT1" s="812"/>
      <c r="PPU1" s="812"/>
      <c r="PPV1" s="812"/>
      <c r="PPW1" s="812"/>
      <c r="PPX1" s="812"/>
      <c r="PPY1" s="812"/>
      <c r="PPZ1" s="812"/>
      <c r="PQA1" s="812"/>
      <c r="PQB1" s="812"/>
      <c r="PQC1" s="812"/>
      <c r="PQD1" s="812"/>
      <c r="PQE1" s="812"/>
      <c r="PQF1" s="812"/>
      <c r="PQG1" s="812"/>
      <c r="PQH1" s="812"/>
      <c r="PQI1" s="812"/>
      <c r="PQJ1" s="812"/>
      <c r="PQK1" s="812"/>
      <c r="PQL1" s="812"/>
      <c r="PQM1" s="812"/>
      <c r="PQN1" s="812"/>
      <c r="PQO1" s="812"/>
      <c r="PQP1" s="812"/>
      <c r="PQQ1" s="812"/>
      <c r="PQR1" s="812"/>
      <c r="PQS1" s="812"/>
      <c r="PQT1" s="812"/>
      <c r="PQU1" s="812"/>
      <c r="PQV1" s="812"/>
      <c r="PQW1" s="812"/>
      <c r="PQX1" s="812"/>
      <c r="PQY1" s="812"/>
      <c r="PQZ1" s="812"/>
      <c r="PRA1" s="812"/>
      <c r="PRB1" s="812"/>
      <c r="PRC1" s="812"/>
      <c r="PRD1" s="812"/>
      <c r="PRE1" s="812"/>
      <c r="PRF1" s="812"/>
      <c r="PRG1" s="812"/>
      <c r="PRH1" s="812"/>
      <c r="PRI1" s="812"/>
      <c r="PRJ1" s="812"/>
      <c r="PRK1" s="812"/>
      <c r="PRL1" s="812"/>
      <c r="PRM1" s="812"/>
      <c r="PRN1" s="812"/>
      <c r="PRO1" s="812"/>
      <c r="PRP1" s="812"/>
      <c r="PRQ1" s="812"/>
      <c r="PRR1" s="812"/>
      <c r="PRS1" s="812"/>
      <c r="PRT1" s="812"/>
      <c r="PRU1" s="812"/>
      <c r="PRV1" s="812"/>
      <c r="PRW1" s="812"/>
      <c r="PRX1" s="812"/>
      <c r="PRY1" s="812"/>
      <c r="PRZ1" s="812"/>
      <c r="PSA1" s="812"/>
      <c r="PSB1" s="812"/>
      <c r="PSC1" s="812"/>
      <c r="PSD1" s="812"/>
      <c r="PSE1" s="812"/>
      <c r="PSF1" s="812"/>
      <c r="PSG1" s="812"/>
      <c r="PSH1" s="812"/>
      <c r="PSI1" s="812"/>
      <c r="PSJ1" s="812"/>
      <c r="PSK1" s="812"/>
      <c r="PSL1" s="812"/>
      <c r="PSM1" s="812"/>
      <c r="PSN1" s="812"/>
      <c r="PSO1" s="812"/>
      <c r="PSP1" s="812"/>
      <c r="PSQ1" s="812"/>
      <c r="PSR1" s="812"/>
      <c r="PSS1" s="812"/>
      <c r="PST1" s="812"/>
      <c r="PSU1" s="812"/>
      <c r="PSV1" s="812"/>
      <c r="PSW1" s="812"/>
      <c r="PSX1" s="812"/>
      <c r="PSY1" s="812"/>
      <c r="PSZ1" s="812"/>
      <c r="PTA1" s="812"/>
      <c r="PTB1" s="812"/>
      <c r="PTC1" s="812"/>
      <c r="PTD1" s="812"/>
      <c r="PTE1" s="812"/>
      <c r="PTF1" s="812"/>
      <c r="PTG1" s="812"/>
      <c r="PTH1" s="812"/>
      <c r="PTI1" s="812"/>
      <c r="PTJ1" s="812"/>
      <c r="PTK1" s="812"/>
      <c r="PTL1" s="812"/>
      <c r="PTM1" s="812"/>
      <c r="PTN1" s="812"/>
      <c r="PTO1" s="812"/>
      <c r="PTP1" s="812"/>
      <c r="PTQ1" s="812"/>
      <c r="PTR1" s="812"/>
      <c r="PTS1" s="812"/>
      <c r="PTT1" s="812"/>
      <c r="PTU1" s="812"/>
      <c r="PTV1" s="812"/>
      <c r="PTW1" s="812"/>
      <c r="PTX1" s="812"/>
      <c r="PTY1" s="812"/>
      <c r="PTZ1" s="812"/>
      <c r="PUA1" s="812"/>
      <c r="PUB1" s="812"/>
      <c r="PUC1" s="812"/>
      <c r="PUD1" s="812"/>
      <c r="PUE1" s="812"/>
      <c r="PUF1" s="812"/>
      <c r="PUG1" s="812"/>
      <c r="PUH1" s="812"/>
      <c r="PUI1" s="812"/>
      <c r="PUJ1" s="812"/>
      <c r="PUK1" s="812"/>
      <c r="PUL1" s="812"/>
      <c r="PUM1" s="812"/>
      <c r="PUN1" s="812"/>
      <c r="PUO1" s="812"/>
      <c r="PUP1" s="812"/>
      <c r="PUQ1" s="812"/>
      <c r="PUR1" s="812"/>
      <c r="PUS1" s="812"/>
      <c r="PUT1" s="812"/>
      <c r="PUU1" s="812"/>
      <c r="PUV1" s="812"/>
      <c r="PUW1" s="812"/>
      <c r="PUX1" s="812"/>
      <c r="PUY1" s="812"/>
      <c r="PUZ1" s="812"/>
      <c r="PVA1" s="812"/>
      <c r="PVB1" s="812"/>
      <c r="PVC1" s="812"/>
      <c r="PVD1" s="812"/>
      <c r="PVE1" s="812"/>
      <c r="PVF1" s="812"/>
      <c r="PVG1" s="812"/>
      <c r="PVH1" s="812"/>
      <c r="PVI1" s="812"/>
      <c r="PVJ1" s="812"/>
      <c r="PVK1" s="812"/>
      <c r="PVL1" s="812"/>
      <c r="PVM1" s="812"/>
      <c r="PVN1" s="812"/>
      <c r="PVO1" s="812"/>
      <c r="PVP1" s="812"/>
      <c r="PVQ1" s="812"/>
      <c r="PVR1" s="812"/>
      <c r="PVS1" s="812"/>
      <c r="PVT1" s="812"/>
      <c r="PVU1" s="812"/>
      <c r="PVV1" s="812"/>
      <c r="PVW1" s="812"/>
      <c r="PVX1" s="812"/>
      <c r="PVY1" s="812"/>
      <c r="PVZ1" s="812"/>
      <c r="PWA1" s="812"/>
      <c r="PWB1" s="812"/>
      <c r="PWC1" s="812"/>
      <c r="PWD1" s="812"/>
      <c r="PWE1" s="812"/>
      <c r="PWF1" s="812"/>
      <c r="PWG1" s="812"/>
      <c r="PWH1" s="812"/>
      <c r="PWI1" s="812"/>
      <c r="PWJ1" s="812"/>
      <c r="PWK1" s="812"/>
      <c r="PWL1" s="812"/>
      <c r="PWM1" s="812"/>
      <c r="PWN1" s="812"/>
      <c r="PWO1" s="812"/>
      <c r="PWP1" s="812"/>
      <c r="PWQ1" s="812"/>
      <c r="PWR1" s="812"/>
      <c r="PWS1" s="812"/>
      <c r="PWT1" s="812"/>
      <c r="PWU1" s="812"/>
      <c r="PWV1" s="812"/>
      <c r="PWW1" s="812"/>
      <c r="PWX1" s="812"/>
      <c r="PWY1" s="812"/>
      <c r="PWZ1" s="812"/>
      <c r="PXA1" s="812"/>
      <c r="PXB1" s="812"/>
      <c r="PXC1" s="812"/>
      <c r="PXD1" s="812"/>
      <c r="PXE1" s="812"/>
      <c r="PXF1" s="812"/>
      <c r="PXG1" s="812"/>
      <c r="PXH1" s="812"/>
      <c r="PXI1" s="812"/>
      <c r="PXJ1" s="812"/>
      <c r="PXK1" s="812"/>
      <c r="PXL1" s="812"/>
      <c r="PXM1" s="812"/>
      <c r="PXN1" s="812"/>
      <c r="PXO1" s="812"/>
      <c r="PXP1" s="812"/>
      <c r="PXQ1" s="812"/>
      <c r="PXR1" s="812"/>
      <c r="PXS1" s="812"/>
      <c r="PXT1" s="812"/>
      <c r="PXU1" s="812"/>
      <c r="PXV1" s="812"/>
      <c r="PXW1" s="812"/>
      <c r="PXX1" s="812"/>
      <c r="PXY1" s="812"/>
      <c r="PXZ1" s="812"/>
      <c r="PYA1" s="812"/>
      <c r="PYB1" s="812"/>
      <c r="PYC1" s="812"/>
      <c r="PYD1" s="812"/>
      <c r="PYE1" s="812"/>
      <c r="PYF1" s="812"/>
      <c r="PYG1" s="812"/>
      <c r="PYH1" s="812"/>
      <c r="PYI1" s="812"/>
      <c r="PYJ1" s="812"/>
      <c r="PYK1" s="812"/>
      <c r="PYL1" s="812"/>
      <c r="PYM1" s="812"/>
      <c r="PYN1" s="812"/>
      <c r="PYO1" s="812"/>
      <c r="PYP1" s="812"/>
      <c r="PYQ1" s="812"/>
      <c r="PYR1" s="812"/>
      <c r="PYS1" s="812"/>
      <c r="PYT1" s="812"/>
      <c r="PYU1" s="812"/>
      <c r="PYV1" s="812"/>
      <c r="PYW1" s="812"/>
      <c r="PYX1" s="812"/>
      <c r="PYY1" s="812"/>
      <c r="PYZ1" s="812"/>
      <c r="PZA1" s="812"/>
      <c r="PZB1" s="812"/>
      <c r="PZC1" s="812"/>
      <c r="PZD1" s="812"/>
      <c r="PZE1" s="812"/>
      <c r="PZF1" s="812"/>
      <c r="PZG1" s="812"/>
      <c r="PZH1" s="812"/>
      <c r="PZI1" s="812"/>
      <c r="PZJ1" s="812"/>
      <c r="PZK1" s="812"/>
      <c r="PZL1" s="812"/>
      <c r="PZM1" s="812"/>
      <c r="PZN1" s="812"/>
      <c r="PZO1" s="812"/>
      <c r="PZP1" s="812"/>
      <c r="PZQ1" s="812"/>
      <c r="PZR1" s="812"/>
      <c r="PZS1" s="812"/>
      <c r="PZT1" s="812"/>
      <c r="PZU1" s="812"/>
      <c r="PZV1" s="812"/>
      <c r="PZW1" s="812"/>
      <c r="PZX1" s="812"/>
      <c r="PZY1" s="812"/>
      <c r="PZZ1" s="812"/>
      <c r="QAA1" s="812"/>
      <c r="QAB1" s="812"/>
      <c r="QAC1" s="812"/>
      <c r="QAD1" s="812"/>
      <c r="QAE1" s="812"/>
      <c r="QAF1" s="812"/>
      <c r="QAG1" s="812"/>
      <c r="QAH1" s="812"/>
      <c r="QAI1" s="812"/>
      <c r="QAJ1" s="812"/>
      <c r="QAK1" s="812"/>
      <c r="QAL1" s="812"/>
      <c r="QAM1" s="812"/>
      <c r="QAN1" s="812"/>
      <c r="QAO1" s="812"/>
      <c r="QAP1" s="812"/>
      <c r="QAQ1" s="812"/>
      <c r="QAR1" s="812"/>
      <c r="QAS1" s="812"/>
      <c r="QAT1" s="812"/>
      <c r="QAU1" s="812"/>
      <c r="QAV1" s="812"/>
      <c r="QAW1" s="812"/>
      <c r="QAX1" s="812"/>
      <c r="QAY1" s="812"/>
      <c r="QAZ1" s="812"/>
      <c r="QBA1" s="812"/>
      <c r="QBB1" s="812"/>
      <c r="QBC1" s="812"/>
      <c r="QBD1" s="812"/>
      <c r="QBE1" s="812"/>
      <c r="QBF1" s="812"/>
      <c r="QBG1" s="812"/>
      <c r="QBH1" s="812"/>
      <c r="QBI1" s="812"/>
      <c r="QBJ1" s="812"/>
      <c r="QBK1" s="812"/>
      <c r="QBL1" s="812"/>
      <c r="QBM1" s="812"/>
      <c r="QBN1" s="812"/>
      <c r="QBO1" s="812"/>
      <c r="QBP1" s="812"/>
      <c r="QBQ1" s="812"/>
      <c r="QBR1" s="812"/>
      <c r="QBS1" s="812"/>
      <c r="QBT1" s="812"/>
      <c r="QBU1" s="812"/>
      <c r="QBV1" s="812"/>
      <c r="QBW1" s="812"/>
      <c r="QBX1" s="812"/>
      <c r="QBY1" s="812"/>
      <c r="QBZ1" s="812"/>
      <c r="QCA1" s="812"/>
      <c r="QCB1" s="812"/>
      <c r="QCC1" s="812"/>
      <c r="QCD1" s="812"/>
      <c r="QCE1" s="812"/>
      <c r="QCF1" s="812"/>
      <c r="QCG1" s="812"/>
      <c r="QCH1" s="812"/>
      <c r="QCI1" s="812"/>
      <c r="QCJ1" s="812"/>
      <c r="QCK1" s="812"/>
      <c r="QCL1" s="812"/>
      <c r="QCM1" s="812"/>
      <c r="QCN1" s="812"/>
      <c r="QCO1" s="812"/>
      <c r="QCP1" s="812"/>
      <c r="QCQ1" s="812"/>
      <c r="QCR1" s="812"/>
      <c r="QCS1" s="812"/>
      <c r="QCT1" s="812"/>
      <c r="QCU1" s="812"/>
      <c r="QCV1" s="812"/>
      <c r="QCW1" s="812"/>
      <c r="QCX1" s="812"/>
      <c r="QCY1" s="812"/>
      <c r="QCZ1" s="812"/>
      <c r="QDA1" s="812"/>
      <c r="QDB1" s="812"/>
      <c r="QDC1" s="812"/>
      <c r="QDD1" s="812"/>
      <c r="QDE1" s="812"/>
      <c r="QDF1" s="812"/>
      <c r="QDG1" s="812"/>
      <c r="QDH1" s="812"/>
      <c r="QDI1" s="812"/>
      <c r="QDJ1" s="812"/>
      <c r="QDK1" s="812"/>
      <c r="QDL1" s="812"/>
      <c r="QDM1" s="812"/>
      <c r="QDN1" s="812"/>
      <c r="QDO1" s="812"/>
      <c r="QDP1" s="812"/>
      <c r="QDQ1" s="812"/>
      <c r="QDR1" s="812"/>
      <c r="QDS1" s="812"/>
      <c r="QDT1" s="812"/>
      <c r="QDU1" s="812"/>
      <c r="QDV1" s="812"/>
      <c r="QDW1" s="812"/>
      <c r="QDX1" s="812"/>
      <c r="QDY1" s="812"/>
      <c r="QDZ1" s="812"/>
      <c r="QEA1" s="812"/>
      <c r="QEB1" s="812"/>
      <c r="QEC1" s="812"/>
      <c r="QED1" s="812"/>
      <c r="QEE1" s="812"/>
      <c r="QEF1" s="812"/>
      <c r="QEG1" s="812"/>
      <c r="QEH1" s="812"/>
      <c r="QEI1" s="812"/>
      <c r="QEJ1" s="812"/>
      <c r="QEK1" s="812"/>
      <c r="QEL1" s="812"/>
      <c r="QEM1" s="812"/>
      <c r="QEN1" s="812"/>
      <c r="QEO1" s="812"/>
      <c r="QEP1" s="812"/>
      <c r="QEQ1" s="812"/>
      <c r="QER1" s="812"/>
      <c r="QES1" s="812"/>
      <c r="QET1" s="812"/>
      <c r="QEU1" s="812"/>
      <c r="QEV1" s="812"/>
      <c r="QEW1" s="812"/>
      <c r="QEX1" s="812"/>
      <c r="QEY1" s="812"/>
      <c r="QEZ1" s="812"/>
      <c r="QFA1" s="812"/>
      <c r="QFB1" s="812"/>
      <c r="QFC1" s="812"/>
      <c r="QFD1" s="812"/>
      <c r="QFE1" s="812"/>
      <c r="QFF1" s="812"/>
      <c r="QFG1" s="812"/>
      <c r="QFH1" s="812"/>
      <c r="QFI1" s="812"/>
      <c r="QFJ1" s="812"/>
      <c r="QFK1" s="812"/>
      <c r="QFL1" s="812"/>
      <c r="QFM1" s="812"/>
      <c r="QFN1" s="812"/>
      <c r="QFO1" s="812"/>
      <c r="QFP1" s="812"/>
      <c r="QFQ1" s="812"/>
      <c r="QFR1" s="812"/>
      <c r="QFS1" s="812"/>
      <c r="QFT1" s="812"/>
      <c r="QFU1" s="812"/>
      <c r="QFV1" s="812"/>
      <c r="QFW1" s="812"/>
      <c r="QFX1" s="812"/>
      <c r="QFY1" s="812"/>
      <c r="QFZ1" s="812"/>
      <c r="QGA1" s="812"/>
      <c r="QGB1" s="812"/>
      <c r="QGC1" s="812"/>
      <c r="QGD1" s="812"/>
      <c r="QGE1" s="812"/>
      <c r="QGF1" s="812"/>
      <c r="QGG1" s="812"/>
      <c r="QGH1" s="812"/>
      <c r="QGI1" s="812"/>
      <c r="QGJ1" s="812"/>
      <c r="QGK1" s="812"/>
      <c r="QGL1" s="812"/>
      <c r="QGM1" s="812"/>
      <c r="QGN1" s="812"/>
      <c r="QGO1" s="812"/>
      <c r="QGP1" s="812"/>
      <c r="QGQ1" s="812"/>
      <c r="QGR1" s="812"/>
      <c r="QGS1" s="812"/>
      <c r="QGT1" s="812"/>
      <c r="QGU1" s="812"/>
      <c r="QGV1" s="812"/>
      <c r="QGW1" s="812"/>
      <c r="QGX1" s="812"/>
      <c r="QGY1" s="812"/>
      <c r="QGZ1" s="812"/>
      <c r="QHA1" s="812"/>
      <c r="QHB1" s="812"/>
      <c r="QHC1" s="812"/>
      <c r="QHD1" s="812"/>
      <c r="QHE1" s="812"/>
      <c r="QHF1" s="812"/>
      <c r="QHG1" s="812"/>
      <c r="QHH1" s="812"/>
      <c r="QHI1" s="812"/>
      <c r="QHJ1" s="812"/>
      <c r="QHK1" s="812"/>
      <c r="QHL1" s="812"/>
      <c r="QHM1" s="812"/>
      <c r="QHN1" s="812"/>
      <c r="QHO1" s="812"/>
      <c r="QHP1" s="812"/>
      <c r="QHQ1" s="812"/>
      <c r="QHR1" s="812"/>
      <c r="QHS1" s="812"/>
      <c r="QHT1" s="812"/>
      <c r="QHU1" s="812"/>
      <c r="QHV1" s="812"/>
      <c r="QHW1" s="812"/>
      <c r="QHX1" s="812"/>
      <c r="QHY1" s="812"/>
      <c r="QHZ1" s="812"/>
      <c r="QIA1" s="812"/>
      <c r="QIB1" s="812"/>
      <c r="QIC1" s="812"/>
      <c r="QID1" s="812"/>
      <c r="QIE1" s="812"/>
      <c r="QIF1" s="812"/>
      <c r="QIG1" s="812"/>
      <c r="QIH1" s="812"/>
      <c r="QII1" s="812"/>
      <c r="QIJ1" s="812"/>
      <c r="QIK1" s="812"/>
      <c r="QIL1" s="812"/>
      <c r="QIM1" s="812"/>
      <c r="QIN1" s="812"/>
      <c r="QIO1" s="812"/>
      <c r="QIP1" s="812"/>
      <c r="QIQ1" s="812"/>
      <c r="QIR1" s="812"/>
      <c r="QIS1" s="812"/>
      <c r="QIT1" s="812"/>
      <c r="QIU1" s="812"/>
      <c r="QIV1" s="812"/>
      <c r="QIW1" s="812"/>
      <c r="QIX1" s="812"/>
      <c r="QIY1" s="812"/>
      <c r="QIZ1" s="812"/>
      <c r="QJA1" s="812"/>
      <c r="QJB1" s="812"/>
      <c r="QJC1" s="812"/>
      <c r="QJD1" s="812"/>
      <c r="QJE1" s="812"/>
      <c r="QJF1" s="812"/>
      <c r="QJG1" s="812"/>
      <c r="QJH1" s="812"/>
      <c r="QJI1" s="812"/>
      <c r="QJJ1" s="812"/>
      <c r="QJK1" s="812"/>
      <c r="QJL1" s="812"/>
      <c r="QJM1" s="812"/>
      <c r="QJN1" s="812"/>
      <c r="QJO1" s="812"/>
      <c r="QJP1" s="812"/>
      <c r="QJQ1" s="812"/>
      <c r="QJR1" s="812"/>
      <c r="QJS1" s="812"/>
      <c r="QJT1" s="812"/>
      <c r="QJU1" s="812"/>
      <c r="QJV1" s="812"/>
      <c r="QJW1" s="812"/>
      <c r="QJX1" s="812"/>
      <c r="QJY1" s="812"/>
      <c r="QJZ1" s="812"/>
      <c r="QKA1" s="812"/>
      <c r="QKB1" s="812"/>
      <c r="QKC1" s="812"/>
      <c r="QKD1" s="812"/>
      <c r="QKE1" s="812"/>
      <c r="QKF1" s="812"/>
      <c r="QKG1" s="812"/>
      <c r="QKH1" s="812"/>
      <c r="QKI1" s="812"/>
      <c r="QKJ1" s="812"/>
      <c r="QKK1" s="812"/>
      <c r="QKL1" s="812"/>
      <c r="QKM1" s="812"/>
      <c r="QKN1" s="812"/>
      <c r="QKO1" s="812"/>
      <c r="QKP1" s="812"/>
      <c r="QKQ1" s="812"/>
      <c r="QKR1" s="812"/>
      <c r="QKS1" s="812"/>
      <c r="QKT1" s="812"/>
      <c r="QKU1" s="812"/>
      <c r="QKV1" s="812"/>
      <c r="QKW1" s="812"/>
      <c r="QKX1" s="812"/>
      <c r="QKY1" s="812"/>
      <c r="QKZ1" s="812"/>
      <c r="QLA1" s="812"/>
      <c r="QLB1" s="812"/>
      <c r="QLC1" s="812"/>
      <c r="QLD1" s="812"/>
      <c r="QLE1" s="812"/>
      <c r="QLF1" s="812"/>
      <c r="QLG1" s="812"/>
      <c r="QLH1" s="812"/>
      <c r="QLI1" s="812"/>
      <c r="QLJ1" s="812"/>
      <c r="QLK1" s="812"/>
      <c r="QLL1" s="812"/>
      <c r="QLM1" s="812"/>
      <c r="QLN1" s="812"/>
      <c r="QLO1" s="812"/>
      <c r="QLP1" s="812"/>
      <c r="QLQ1" s="812"/>
      <c r="QLR1" s="812"/>
      <c r="QLS1" s="812"/>
      <c r="QLT1" s="812"/>
      <c r="QLU1" s="812"/>
      <c r="QLV1" s="812"/>
      <c r="QLW1" s="812"/>
      <c r="QLX1" s="812"/>
      <c r="QLY1" s="812"/>
      <c r="QLZ1" s="812"/>
      <c r="QMA1" s="812"/>
      <c r="QMB1" s="812"/>
      <c r="QMC1" s="812"/>
      <c r="QMD1" s="812"/>
      <c r="QME1" s="812"/>
      <c r="QMF1" s="812"/>
      <c r="QMG1" s="812"/>
      <c r="QMH1" s="812"/>
      <c r="QMI1" s="812"/>
      <c r="QMJ1" s="812"/>
      <c r="QMK1" s="812"/>
      <c r="QML1" s="812"/>
      <c r="QMM1" s="812"/>
      <c r="QMN1" s="812"/>
      <c r="QMO1" s="812"/>
      <c r="QMP1" s="812"/>
      <c r="QMQ1" s="812"/>
      <c r="QMR1" s="812"/>
      <c r="QMS1" s="812"/>
      <c r="QMT1" s="812"/>
      <c r="QMU1" s="812"/>
      <c r="QMV1" s="812"/>
      <c r="QMW1" s="812"/>
      <c r="QMX1" s="812"/>
      <c r="QMY1" s="812"/>
      <c r="QMZ1" s="812"/>
      <c r="QNA1" s="812"/>
      <c r="QNB1" s="812"/>
      <c r="QNC1" s="812"/>
      <c r="QND1" s="812"/>
      <c r="QNE1" s="812"/>
      <c r="QNF1" s="812"/>
      <c r="QNG1" s="812"/>
      <c r="QNH1" s="812"/>
      <c r="QNI1" s="812"/>
      <c r="QNJ1" s="812"/>
      <c r="QNK1" s="812"/>
      <c r="QNL1" s="812"/>
      <c r="QNM1" s="812"/>
      <c r="QNN1" s="812"/>
      <c r="QNO1" s="812"/>
      <c r="QNP1" s="812"/>
      <c r="QNQ1" s="812"/>
      <c r="QNR1" s="812"/>
      <c r="QNS1" s="812"/>
      <c r="QNT1" s="812"/>
      <c r="QNU1" s="812"/>
      <c r="QNV1" s="812"/>
      <c r="QNW1" s="812"/>
      <c r="QNX1" s="812"/>
      <c r="QNY1" s="812"/>
      <c r="QNZ1" s="812"/>
      <c r="QOA1" s="812"/>
      <c r="QOB1" s="812"/>
      <c r="QOC1" s="812"/>
      <c r="QOD1" s="812"/>
      <c r="QOE1" s="812"/>
      <c r="QOF1" s="812"/>
      <c r="QOG1" s="812"/>
      <c r="QOH1" s="812"/>
      <c r="QOI1" s="812"/>
      <c r="QOJ1" s="812"/>
      <c r="QOK1" s="812"/>
      <c r="QOL1" s="812"/>
      <c r="QOM1" s="812"/>
      <c r="QON1" s="812"/>
      <c r="QOO1" s="812"/>
      <c r="QOP1" s="812"/>
      <c r="QOQ1" s="812"/>
      <c r="QOR1" s="812"/>
      <c r="QOS1" s="812"/>
      <c r="QOT1" s="812"/>
      <c r="QOU1" s="812"/>
      <c r="QOV1" s="812"/>
      <c r="QOW1" s="812"/>
      <c r="QOX1" s="812"/>
      <c r="QOY1" s="812"/>
      <c r="QOZ1" s="812"/>
      <c r="QPA1" s="812"/>
      <c r="QPB1" s="812"/>
      <c r="QPC1" s="812"/>
      <c r="QPD1" s="812"/>
      <c r="QPE1" s="812"/>
      <c r="QPF1" s="812"/>
      <c r="QPG1" s="812"/>
      <c r="QPH1" s="812"/>
      <c r="QPI1" s="812"/>
      <c r="QPJ1" s="812"/>
      <c r="QPK1" s="812"/>
      <c r="QPL1" s="812"/>
      <c r="QPM1" s="812"/>
      <c r="QPN1" s="812"/>
      <c r="QPO1" s="812"/>
      <c r="QPP1" s="812"/>
      <c r="QPQ1" s="812"/>
      <c r="QPR1" s="812"/>
      <c r="QPS1" s="812"/>
      <c r="QPT1" s="812"/>
      <c r="QPU1" s="812"/>
      <c r="QPV1" s="812"/>
      <c r="QPW1" s="812"/>
      <c r="QPX1" s="812"/>
      <c r="QPY1" s="812"/>
      <c r="QPZ1" s="812"/>
      <c r="QQA1" s="812"/>
      <c r="QQB1" s="812"/>
      <c r="QQC1" s="812"/>
      <c r="QQD1" s="812"/>
      <c r="QQE1" s="812"/>
      <c r="QQF1" s="812"/>
      <c r="QQG1" s="812"/>
      <c r="QQH1" s="812"/>
      <c r="QQI1" s="812"/>
      <c r="QQJ1" s="812"/>
      <c r="QQK1" s="812"/>
      <c r="QQL1" s="812"/>
      <c r="QQM1" s="812"/>
      <c r="QQN1" s="812"/>
      <c r="QQO1" s="812"/>
      <c r="QQP1" s="812"/>
      <c r="QQQ1" s="812"/>
      <c r="QQR1" s="812"/>
      <c r="QQS1" s="812"/>
      <c r="QQT1" s="812"/>
      <c r="QQU1" s="812"/>
      <c r="QQV1" s="812"/>
      <c r="QQW1" s="812"/>
      <c r="QQX1" s="812"/>
      <c r="QQY1" s="812"/>
      <c r="QQZ1" s="812"/>
      <c r="QRA1" s="812"/>
      <c r="QRB1" s="812"/>
      <c r="QRC1" s="812"/>
      <c r="QRD1" s="812"/>
      <c r="QRE1" s="812"/>
      <c r="QRF1" s="812"/>
      <c r="QRG1" s="812"/>
      <c r="QRH1" s="812"/>
      <c r="QRI1" s="812"/>
      <c r="QRJ1" s="812"/>
      <c r="QRK1" s="812"/>
      <c r="QRL1" s="812"/>
      <c r="QRM1" s="812"/>
      <c r="QRN1" s="812"/>
      <c r="QRO1" s="812"/>
      <c r="QRP1" s="812"/>
      <c r="QRQ1" s="812"/>
      <c r="QRR1" s="812"/>
      <c r="QRS1" s="812"/>
      <c r="QRT1" s="812"/>
      <c r="QRU1" s="812"/>
      <c r="QRV1" s="812"/>
      <c r="QRW1" s="812"/>
      <c r="QRX1" s="812"/>
      <c r="QRY1" s="812"/>
      <c r="QRZ1" s="812"/>
      <c r="QSA1" s="812"/>
      <c r="QSB1" s="812"/>
      <c r="QSC1" s="812"/>
      <c r="QSD1" s="812"/>
      <c r="QSE1" s="812"/>
      <c r="QSF1" s="812"/>
      <c r="QSG1" s="812"/>
      <c r="QSH1" s="812"/>
      <c r="QSI1" s="812"/>
      <c r="QSJ1" s="812"/>
      <c r="QSK1" s="812"/>
      <c r="QSL1" s="812"/>
      <c r="QSM1" s="812"/>
      <c r="QSN1" s="812"/>
      <c r="QSO1" s="812"/>
      <c r="QSP1" s="812"/>
      <c r="QSQ1" s="812"/>
      <c r="QSR1" s="812"/>
      <c r="QSS1" s="812"/>
      <c r="QST1" s="812"/>
      <c r="QSU1" s="812"/>
      <c r="QSV1" s="812"/>
      <c r="QSW1" s="812"/>
      <c r="QSX1" s="812"/>
      <c r="QSY1" s="812"/>
      <c r="QSZ1" s="812"/>
      <c r="QTA1" s="812"/>
      <c r="QTB1" s="812"/>
      <c r="QTC1" s="812"/>
      <c r="QTD1" s="812"/>
      <c r="QTE1" s="812"/>
      <c r="QTF1" s="812"/>
      <c r="QTG1" s="812"/>
      <c r="QTH1" s="812"/>
      <c r="QTI1" s="812"/>
      <c r="QTJ1" s="812"/>
      <c r="QTK1" s="812"/>
      <c r="QTL1" s="812"/>
      <c r="QTM1" s="812"/>
      <c r="QTN1" s="812"/>
      <c r="QTO1" s="812"/>
      <c r="QTP1" s="812"/>
      <c r="QTQ1" s="812"/>
      <c r="QTR1" s="812"/>
      <c r="QTS1" s="812"/>
      <c r="QTT1" s="812"/>
      <c r="QTU1" s="812"/>
      <c r="QTV1" s="812"/>
      <c r="QTW1" s="812"/>
      <c r="QTX1" s="812"/>
      <c r="QTY1" s="812"/>
      <c r="QTZ1" s="812"/>
      <c r="QUA1" s="812"/>
      <c r="QUB1" s="812"/>
      <c r="QUC1" s="812"/>
      <c r="QUD1" s="812"/>
      <c r="QUE1" s="812"/>
      <c r="QUF1" s="812"/>
      <c r="QUG1" s="812"/>
      <c r="QUH1" s="812"/>
      <c r="QUI1" s="812"/>
      <c r="QUJ1" s="812"/>
      <c r="QUK1" s="812"/>
      <c r="QUL1" s="812"/>
      <c r="QUM1" s="812"/>
      <c r="QUN1" s="812"/>
      <c r="QUO1" s="812"/>
      <c r="QUP1" s="812"/>
      <c r="QUQ1" s="812"/>
      <c r="QUR1" s="812"/>
      <c r="QUS1" s="812"/>
      <c r="QUT1" s="812"/>
      <c r="QUU1" s="812"/>
      <c r="QUV1" s="812"/>
      <c r="QUW1" s="812"/>
      <c r="QUX1" s="812"/>
      <c r="QUY1" s="812"/>
      <c r="QUZ1" s="812"/>
      <c r="QVA1" s="812"/>
      <c r="QVB1" s="812"/>
      <c r="QVC1" s="812"/>
      <c r="QVD1" s="812"/>
      <c r="QVE1" s="812"/>
      <c r="QVF1" s="812"/>
      <c r="QVG1" s="812"/>
      <c r="QVH1" s="812"/>
      <c r="QVI1" s="812"/>
      <c r="QVJ1" s="812"/>
      <c r="QVK1" s="812"/>
      <c r="QVL1" s="812"/>
      <c r="QVM1" s="812"/>
      <c r="QVN1" s="812"/>
      <c r="QVO1" s="812"/>
      <c r="QVP1" s="812"/>
      <c r="QVQ1" s="812"/>
      <c r="QVR1" s="812"/>
      <c r="QVS1" s="812"/>
      <c r="QVT1" s="812"/>
      <c r="QVU1" s="812"/>
      <c r="QVV1" s="812"/>
      <c r="QVW1" s="812"/>
      <c r="QVX1" s="812"/>
      <c r="QVY1" s="812"/>
      <c r="QVZ1" s="812"/>
      <c r="QWA1" s="812"/>
      <c r="QWB1" s="812"/>
      <c r="QWC1" s="812"/>
      <c r="QWD1" s="812"/>
      <c r="QWE1" s="812"/>
      <c r="QWF1" s="812"/>
      <c r="QWG1" s="812"/>
      <c r="QWH1" s="812"/>
      <c r="QWI1" s="812"/>
      <c r="QWJ1" s="812"/>
      <c r="QWK1" s="812"/>
      <c r="QWL1" s="812"/>
      <c r="QWM1" s="812"/>
      <c r="QWN1" s="812"/>
      <c r="QWO1" s="812"/>
      <c r="QWP1" s="812"/>
      <c r="QWQ1" s="812"/>
      <c r="QWR1" s="812"/>
      <c r="QWS1" s="812"/>
      <c r="QWT1" s="812"/>
      <c r="QWU1" s="812"/>
      <c r="QWV1" s="812"/>
      <c r="QWW1" s="812"/>
      <c r="QWX1" s="812"/>
      <c r="QWY1" s="812"/>
      <c r="QWZ1" s="812"/>
      <c r="QXA1" s="812"/>
      <c r="QXB1" s="812"/>
      <c r="QXC1" s="812"/>
      <c r="QXD1" s="812"/>
      <c r="QXE1" s="812"/>
      <c r="QXF1" s="812"/>
      <c r="QXG1" s="812"/>
      <c r="QXH1" s="812"/>
      <c r="QXI1" s="812"/>
      <c r="QXJ1" s="812"/>
      <c r="QXK1" s="812"/>
      <c r="QXL1" s="812"/>
      <c r="QXM1" s="812"/>
      <c r="QXN1" s="812"/>
      <c r="QXO1" s="812"/>
      <c r="QXP1" s="812"/>
      <c r="QXQ1" s="812"/>
      <c r="QXR1" s="812"/>
      <c r="QXS1" s="812"/>
      <c r="QXT1" s="812"/>
      <c r="QXU1" s="812"/>
      <c r="QXV1" s="812"/>
      <c r="QXW1" s="812"/>
      <c r="QXX1" s="812"/>
      <c r="QXY1" s="812"/>
      <c r="QXZ1" s="812"/>
      <c r="QYA1" s="812"/>
      <c r="QYB1" s="812"/>
      <c r="QYC1" s="812"/>
      <c r="QYD1" s="812"/>
      <c r="QYE1" s="812"/>
      <c r="QYF1" s="812"/>
      <c r="QYG1" s="812"/>
      <c r="QYH1" s="812"/>
      <c r="QYI1" s="812"/>
      <c r="QYJ1" s="812"/>
      <c r="QYK1" s="812"/>
      <c r="QYL1" s="812"/>
      <c r="QYM1" s="812"/>
      <c r="QYN1" s="812"/>
      <c r="QYO1" s="812"/>
      <c r="QYP1" s="812"/>
      <c r="QYQ1" s="812"/>
      <c r="QYR1" s="812"/>
      <c r="QYS1" s="812"/>
      <c r="QYT1" s="812"/>
      <c r="QYU1" s="812"/>
      <c r="QYV1" s="812"/>
      <c r="QYW1" s="812"/>
      <c r="QYX1" s="812"/>
      <c r="QYY1" s="812"/>
      <c r="QYZ1" s="812"/>
      <c r="QZA1" s="812"/>
      <c r="QZB1" s="812"/>
      <c r="QZC1" s="812"/>
      <c r="QZD1" s="812"/>
      <c r="QZE1" s="812"/>
      <c r="QZF1" s="812"/>
      <c r="QZG1" s="812"/>
      <c r="QZH1" s="812"/>
      <c r="QZI1" s="812"/>
      <c r="QZJ1" s="812"/>
      <c r="QZK1" s="812"/>
      <c r="QZL1" s="812"/>
      <c r="QZM1" s="812"/>
      <c r="QZN1" s="812"/>
      <c r="QZO1" s="812"/>
      <c r="QZP1" s="812"/>
      <c r="QZQ1" s="812"/>
      <c r="QZR1" s="812"/>
      <c r="QZS1" s="812"/>
      <c r="QZT1" s="812"/>
      <c r="QZU1" s="812"/>
      <c r="QZV1" s="812"/>
      <c r="QZW1" s="812"/>
      <c r="QZX1" s="812"/>
      <c r="QZY1" s="812"/>
      <c r="QZZ1" s="812"/>
      <c r="RAA1" s="812"/>
      <c r="RAB1" s="812"/>
      <c r="RAC1" s="812"/>
      <c r="RAD1" s="812"/>
      <c r="RAE1" s="812"/>
      <c r="RAF1" s="812"/>
      <c r="RAG1" s="812"/>
      <c r="RAH1" s="812"/>
      <c r="RAI1" s="812"/>
      <c r="RAJ1" s="812"/>
      <c r="RAK1" s="812"/>
      <c r="RAL1" s="812"/>
      <c r="RAM1" s="812"/>
      <c r="RAN1" s="812"/>
      <c r="RAO1" s="812"/>
      <c r="RAP1" s="812"/>
      <c r="RAQ1" s="812"/>
      <c r="RAR1" s="812"/>
      <c r="RAS1" s="812"/>
      <c r="RAT1" s="812"/>
      <c r="RAU1" s="812"/>
      <c r="RAV1" s="812"/>
      <c r="RAW1" s="812"/>
      <c r="RAX1" s="812"/>
      <c r="RAY1" s="812"/>
      <c r="RAZ1" s="812"/>
      <c r="RBA1" s="812"/>
      <c r="RBB1" s="812"/>
      <c r="RBC1" s="812"/>
      <c r="RBD1" s="812"/>
      <c r="RBE1" s="812"/>
      <c r="RBF1" s="812"/>
      <c r="RBG1" s="812"/>
      <c r="RBH1" s="812"/>
      <c r="RBI1" s="812"/>
      <c r="RBJ1" s="812"/>
      <c r="RBK1" s="812"/>
      <c r="RBL1" s="812"/>
      <c r="RBM1" s="812"/>
      <c r="RBN1" s="812"/>
      <c r="RBO1" s="812"/>
      <c r="RBP1" s="812"/>
      <c r="RBQ1" s="812"/>
      <c r="RBR1" s="812"/>
      <c r="RBS1" s="812"/>
      <c r="RBT1" s="812"/>
      <c r="RBU1" s="812"/>
      <c r="RBV1" s="812"/>
      <c r="RBW1" s="812"/>
      <c r="RBX1" s="812"/>
      <c r="RBY1" s="812"/>
      <c r="RBZ1" s="812"/>
      <c r="RCA1" s="812"/>
      <c r="RCB1" s="812"/>
      <c r="RCC1" s="812"/>
      <c r="RCD1" s="812"/>
      <c r="RCE1" s="812"/>
      <c r="RCF1" s="812"/>
      <c r="RCG1" s="812"/>
      <c r="RCH1" s="812"/>
      <c r="RCI1" s="812"/>
      <c r="RCJ1" s="812"/>
      <c r="RCK1" s="812"/>
      <c r="RCL1" s="812"/>
      <c r="RCM1" s="812"/>
      <c r="RCN1" s="812"/>
      <c r="RCO1" s="812"/>
      <c r="RCP1" s="812"/>
      <c r="RCQ1" s="812"/>
      <c r="RCR1" s="812"/>
      <c r="RCS1" s="812"/>
      <c r="RCT1" s="812"/>
      <c r="RCU1" s="812"/>
      <c r="RCV1" s="812"/>
      <c r="RCW1" s="812"/>
      <c r="RCX1" s="812"/>
      <c r="RCY1" s="812"/>
      <c r="RCZ1" s="812"/>
      <c r="RDA1" s="812"/>
      <c r="RDB1" s="812"/>
      <c r="RDC1" s="812"/>
      <c r="RDD1" s="812"/>
      <c r="RDE1" s="812"/>
      <c r="RDF1" s="812"/>
      <c r="RDG1" s="812"/>
      <c r="RDH1" s="812"/>
      <c r="RDI1" s="812"/>
      <c r="RDJ1" s="812"/>
      <c r="RDK1" s="812"/>
      <c r="RDL1" s="812"/>
      <c r="RDM1" s="812"/>
      <c r="RDN1" s="812"/>
      <c r="RDO1" s="812"/>
      <c r="RDP1" s="812"/>
      <c r="RDQ1" s="812"/>
      <c r="RDR1" s="812"/>
      <c r="RDS1" s="812"/>
      <c r="RDT1" s="812"/>
      <c r="RDU1" s="812"/>
      <c r="RDV1" s="812"/>
      <c r="RDW1" s="812"/>
      <c r="RDX1" s="812"/>
      <c r="RDY1" s="812"/>
      <c r="RDZ1" s="812"/>
      <c r="REA1" s="812"/>
      <c r="REB1" s="812"/>
      <c r="REC1" s="812"/>
      <c r="RED1" s="812"/>
      <c r="REE1" s="812"/>
      <c r="REF1" s="812"/>
      <c r="REG1" s="812"/>
      <c r="REH1" s="812"/>
      <c r="REI1" s="812"/>
      <c r="REJ1" s="812"/>
      <c r="REK1" s="812"/>
      <c r="REL1" s="812"/>
      <c r="REM1" s="812"/>
      <c r="REN1" s="812"/>
      <c r="REO1" s="812"/>
      <c r="REP1" s="812"/>
      <c r="REQ1" s="812"/>
      <c r="RER1" s="812"/>
      <c r="RES1" s="812"/>
      <c r="RET1" s="812"/>
      <c r="REU1" s="812"/>
      <c r="REV1" s="812"/>
      <c r="REW1" s="812"/>
      <c r="REX1" s="812"/>
      <c r="REY1" s="812"/>
      <c r="REZ1" s="812"/>
      <c r="RFA1" s="812"/>
      <c r="RFB1" s="812"/>
      <c r="RFC1" s="812"/>
      <c r="RFD1" s="812"/>
      <c r="RFE1" s="812"/>
      <c r="RFF1" s="812"/>
      <c r="RFG1" s="812"/>
      <c r="RFH1" s="812"/>
      <c r="RFI1" s="812"/>
      <c r="RFJ1" s="812"/>
      <c r="RFK1" s="812"/>
      <c r="RFL1" s="812"/>
      <c r="RFM1" s="812"/>
      <c r="RFN1" s="812"/>
      <c r="RFO1" s="812"/>
      <c r="RFP1" s="812"/>
      <c r="RFQ1" s="812"/>
      <c r="RFR1" s="812"/>
      <c r="RFS1" s="812"/>
      <c r="RFT1" s="812"/>
      <c r="RFU1" s="812"/>
      <c r="RFV1" s="812"/>
      <c r="RFW1" s="812"/>
      <c r="RFX1" s="812"/>
      <c r="RFY1" s="812"/>
      <c r="RFZ1" s="812"/>
      <c r="RGA1" s="812"/>
      <c r="RGB1" s="812"/>
      <c r="RGC1" s="812"/>
      <c r="RGD1" s="812"/>
      <c r="RGE1" s="812"/>
      <c r="RGF1" s="812"/>
      <c r="RGG1" s="812"/>
      <c r="RGH1" s="812"/>
      <c r="RGI1" s="812"/>
      <c r="RGJ1" s="812"/>
      <c r="RGK1" s="812"/>
      <c r="RGL1" s="812"/>
      <c r="RGM1" s="812"/>
      <c r="RGN1" s="812"/>
      <c r="RGO1" s="812"/>
      <c r="RGP1" s="812"/>
      <c r="RGQ1" s="812"/>
      <c r="RGR1" s="812"/>
      <c r="RGS1" s="812"/>
      <c r="RGT1" s="812"/>
      <c r="RGU1" s="812"/>
      <c r="RGV1" s="812"/>
      <c r="RGW1" s="812"/>
      <c r="RGX1" s="812"/>
      <c r="RGY1" s="812"/>
      <c r="RGZ1" s="812"/>
      <c r="RHA1" s="812"/>
      <c r="RHB1" s="812"/>
      <c r="RHC1" s="812"/>
      <c r="RHD1" s="812"/>
      <c r="RHE1" s="812"/>
      <c r="RHF1" s="812"/>
      <c r="RHG1" s="812"/>
      <c r="RHH1" s="812"/>
      <c r="RHI1" s="812"/>
      <c r="RHJ1" s="812"/>
      <c r="RHK1" s="812"/>
      <c r="RHL1" s="812"/>
      <c r="RHM1" s="812"/>
      <c r="RHN1" s="812"/>
      <c r="RHO1" s="812"/>
      <c r="RHP1" s="812"/>
      <c r="RHQ1" s="812"/>
      <c r="RHR1" s="812"/>
      <c r="RHS1" s="812"/>
      <c r="RHT1" s="812"/>
      <c r="RHU1" s="812"/>
      <c r="RHV1" s="812"/>
      <c r="RHW1" s="812"/>
      <c r="RHX1" s="812"/>
      <c r="RHY1" s="812"/>
      <c r="RHZ1" s="812"/>
      <c r="RIA1" s="812"/>
      <c r="RIB1" s="812"/>
      <c r="RIC1" s="812"/>
      <c r="RID1" s="812"/>
      <c r="RIE1" s="812"/>
      <c r="RIF1" s="812"/>
      <c r="RIG1" s="812"/>
      <c r="RIH1" s="812"/>
      <c r="RII1" s="812"/>
      <c r="RIJ1" s="812"/>
      <c r="RIK1" s="812"/>
      <c r="RIL1" s="812"/>
      <c r="RIM1" s="812"/>
      <c r="RIN1" s="812"/>
      <c r="RIO1" s="812"/>
      <c r="RIP1" s="812"/>
      <c r="RIQ1" s="812"/>
      <c r="RIR1" s="812"/>
      <c r="RIS1" s="812"/>
      <c r="RIT1" s="812"/>
      <c r="RIU1" s="812"/>
      <c r="RIV1" s="812"/>
      <c r="RIW1" s="812"/>
      <c r="RIX1" s="812"/>
      <c r="RIY1" s="812"/>
      <c r="RIZ1" s="812"/>
      <c r="RJA1" s="812"/>
      <c r="RJB1" s="812"/>
      <c r="RJC1" s="812"/>
      <c r="RJD1" s="812"/>
      <c r="RJE1" s="812"/>
      <c r="RJF1" s="812"/>
      <c r="RJG1" s="812"/>
      <c r="RJH1" s="812"/>
      <c r="RJI1" s="812"/>
      <c r="RJJ1" s="812"/>
      <c r="RJK1" s="812"/>
      <c r="RJL1" s="812"/>
      <c r="RJM1" s="812"/>
      <c r="RJN1" s="812"/>
      <c r="RJO1" s="812"/>
      <c r="RJP1" s="812"/>
      <c r="RJQ1" s="812"/>
      <c r="RJR1" s="812"/>
      <c r="RJS1" s="812"/>
      <c r="RJT1" s="812"/>
      <c r="RJU1" s="812"/>
      <c r="RJV1" s="812"/>
      <c r="RJW1" s="812"/>
      <c r="RJX1" s="812"/>
      <c r="RJY1" s="812"/>
      <c r="RJZ1" s="812"/>
      <c r="RKA1" s="812"/>
      <c r="RKB1" s="812"/>
      <c r="RKC1" s="812"/>
      <c r="RKD1" s="812"/>
      <c r="RKE1" s="812"/>
      <c r="RKF1" s="812"/>
      <c r="RKG1" s="812"/>
      <c r="RKH1" s="812"/>
      <c r="RKI1" s="812"/>
      <c r="RKJ1" s="812"/>
      <c r="RKK1" s="812"/>
      <c r="RKL1" s="812"/>
      <c r="RKM1" s="812"/>
      <c r="RKN1" s="812"/>
      <c r="RKO1" s="812"/>
      <c r="RKP1" s="812"/>
      <c r="RKQ1" s="812"/>
      <c r="RKR1" s="812"/>
      <c r="RKS1" s="812"/>
      <c r="RKT1" s="812"/>
      <c r="RKU1" s="812"/>
      <c r="RKV1" s="812"/>
      <c r="RKW1" s="812"/>
      <c r="RKX1" s="812"/>
      <c r="RKY1" s="812"/>
      <c r="RKZ1" s="812"/>
      <c r="RLA1" s="812"/>
      <c r="RLB1" s="812"/>
      <c r="RLC1" s="812"/>
      <c r="RLD1" s="812"/>
      <c r="RLE1" s="812"/>
      <c r="RLF1" s="812"/>
      <c r="RLG1" s="812"/>
      <c r="RLH1" s="812"/>
      <c r="RLI1" s="812"/>
      <c r="RLJ1" s="812"/>
      <c r="RLK1" s="812"/>
      <c r="RLL1" s="812"/>
      <c r="RLM1" s="812"/>
      <c r="RLN1" s="812"/>
      <c r="RLO1" s="812"/>
      <c r="RLP1" s="812"/>
      <c r="RLQ1" s="812"/>
      <c r="RLR1" s="812"/>
      <c r="RLS1" s="812"/>
      <c r="RLT1" s="812"/>
      <c r="RLU1" s="812"/>
      <c r="RLV1" s="812"/>
      <c r="RLW1" s="812"/>
      <c r="RLX1" s="812"/>
      <c r="RLY1" s="812"/>
      <c r="RLZ1" s="812"/>
      <c r="RMA1" s="812"/>
      <c r="RMB1" s="812"/>
      <c r="RMC1" s="812"/>
      <c r="RMD1" s="812"/>
      <c r="RME1" s="812"/>
      <c r="RMF1" s="812"/>
      <c r="RMG1" s="812"/>
      <c r="RMH1" s="812"/>
      <c r="RMI1" s="812"/>
      <c r="RMJ1" s="812"/>
      <c r="RMK1" s="812"/>
      <c r="RML1" s="812"/>
      <c r="RMM1" s="812"/>
      <c r="RMN1" s="812"/>
      <c r="RMO1" s="812"/>
      <c r="RMP1" s="812"/>
      <c r="RMQ1" s="812"/>
      <c r="RMR1" s="812"/>
      <c r="RMS1" s="812"/>
      <c r="RMT1" s="812"/>
      <c r="RMU1" s="812"/>
      <c r="RMV1" s="812"/>
      <c r="RMW1" s="812"/>
      <c r="RMX1" s="812"/>
      <c r="RMY1" s="812"/>
      <c r="RMZ1" s="812"/>
      <c r="RNA1" s="812"/>
      <c r="RNB1" s="812"/>
      <c r="RNC1" s="812"/>
      <c r="RND1" s="812"/>
      <c r="RNE1" s="812"/>
      <c r="RNF1" s="812"/>
      <c r="RNG1" s="812"/>
      <c r="RNH1" s="812"/>
      <c r="RNI1" s="812"/>
      <c r="RNJ1" s="812"/>
      <c r="RNK1" s="812"/>
      <c r="RNL1" s="812"/>
      <c r="RNM1" s="812"/>
      <c r="RNN1" s="812"/>
      <c r="RNO1" s="812"/>
      <c r="RNP1" s="812"/>
      <c r="RNQ1" s="812"/>
      <c r="RNR1" s="812"/>
      <c r="RNS1" s="812"/>
      <c r="RNT1" s="812"/>
      <c r="RNU1" s="812"/>
      <c r="RNV1" s="812"/>
      <c r="RNW1" s="812"/>
      <c r="RNX1" s="812"/>
      <c r="RNY1" s="812"/>
      <c r="RNZ1" s="812"/>
      <c r="ROA1" s="812"/>
      <c r="ROB1" s="812"/>
      <c r="ROC1" s="812"/>
      <c r="ROD1" s="812"/>
      <c r="ROE1" s="812"/>
      <c r="ROF1" s="812"/>
      <c r="ROG1" s="812"/>
      <c r="ROH1" s="812"/>
      <c r="ROI1" s="812"/>
      <c r="ROJ1" s="812"/>
      <c r="ROK1" s="812"/>
      <c r="ROL1" s="812"/>
      <c r="ROM1" s="812"/>
      <c r="RON1" s="812"/>
      <c r="ROO1" s="812"/>
      <c r="ROP1" s="812"/>
      <c r="ROQ1" s="812"/>
      <c r="ROR1" s="812"/>
      <c r="ROS1" s="812"/>
      <c r="ROT1" s="812"/>
      <c r="ROU1" s="812"/>
      <c r="ROV1" s="812"/>
      <c r="ROW1" s="812"/>
      <c r="ROX1" s="812"/>
      <c r="ROY1" s="812"/>
      <c r="ROZ1" s="812"/>
      <c r="RPA1" s="812"/>
      <c r="RPB1" s="812"/>
      <c r="RPC1" s="812"/>
      <c r="RPD1" s="812"/>
      <c r="RPE1" s="812"/>
      <c r="RPF1" s="812"/>
      <c r="RPG1" s="812"/>
      <c r="RPH1" s="812"/>
      <c r="RPI1" s="812"/>
      <c r="RPJ1" s="812"/>
      <c r="RPK1" s="812"/>
      <c r="RPL1" s="812"/>
      <c r="RPM1" s="812"/>
      <c r="RPN1" s="812"/>
      <c r="RPO1" s="812"/>
      <c r="RPP1" s="812"/>
      <c r="RPQ1" s="812"/>
      <c r="RPR1" s="812"/>
      <c r="RPS1" s="812"/>
      <c r="RPT1" s="812"/>
      <c r="RPU1" s="812"/>
      <c r="RPV1" s="812"/>
      <c r="RPW1" s="812"/>
      <c r="RPX1" s="812"/>
      <c r="RPY1" s="812"/>
      <c r="RPZ1" s="812"/>
      <c r="RQA1" s="812"/>
      <c r="RQB1" s="812"/>
      <c r="RQC1" s="812"/>
      <c r="RQD1" s="812"/>
      <c r="RQE1" s="812"/>
      <c r="RQF1" s="812"/>
      <c r="RQG1" s="812"/>
      <c r="RQH1" s="812"/>
      <c r="RQI1" s="812"/>
      <c r="RQJ1" s="812"/>
      <c r="RQK1" s="812"/>
      <c r="RQL1" s="812"/>
      <c r="RQM1" s="812"/>
      <c r="RQN1" s="812"/>
      <c r="RQO1" s="812"/>
      <c r="RQP1" s="812"/>
      <c r="RQQ1" s="812"/>
      <c r="RQR1" s="812"/>
      <c r="RQS1" s="812"/>
      <c r="RQT1" s="812"/>
      <c r="RQU1" s="812"/>
      <c r="RQV1" s="812"/>
      <c r="RQW1" s="812"/>
      <c r="RQX1" s="812"/>
      <c r="RQY1" s="812"/>
      <c r="RQZ1" s="812"/>
      <c r="RRA1" s="812"/>
      <c r="RRB1" s="812"/>
      <c r="RRC1" s="812"/>
      <c r="RRD1" s="812"/>
      <c r="RRE1" s="812"/>
      <c r="RRF1" s="812"/>
      <c r="RRG1" s="812"/>
      <c r="RRH1" s="812"/>
      <c r="RRI1" s="812"/>
      <c r="RRJ1" s="812"/>
      <c r="RRK1" s="812"/>
      <c r="RRL1" s="812"/>
      <c r="RRM1" s="812"/>
      <c r="RRN1" s="812"/>
      <c r="RRO1" s="812"/>
      <c r="RRP1" s="812"/>
      <c r="RRQ1" s="812"/>
      <c r="RRR1" s="812"/>
      <c r="RRS1" s="812"/>
      <c r="RRT1" s="812"/>
      <c r="RRU1" s="812"/>
      <c r="RRV1" s="812"/>
      <c r="RRW1" s="812"/>
      <c r="RRX1" s="812"/>
      <c r="RRY1" s="812"/>
      <c r="RRZ1" s="812"/>
      <c r="RSA1" s="812"/>
      <c r="RSB1" s="812"/>
      <c r="RSC1" s="812"/>
      <c r="RSD1" s="812"/>
      <c r="RSE1" s="812"/>
      <c r="RSF1" s="812"/>
      <c r="RSG1" s="812"/>
      <c r="RSH1" s="812"/>
      <c r="RSI1" s="812"/>
      <c r="RSJ1" s="812"/>
      <c r="RSK1" s="812"/>
      <c r="RSL1" s="812"/>
      <c r="RSM1" s="812"/>
      <c r="RSN1" s="812"/>
      <c r="RSO1" s="812"/>
      <c r="RSP1" s="812"/>
      <c r="RSQ1" s="812"/>
      <c r="RSR1" s="812"/>
      <c r="RSS1" s="812"/>
      <c r="RST1" s="812"/>
      <c r="RSU1" s="812"/>
      <c r="RSV1" s="812"/>
      <c r="RSW1" s="812"/>
      <c r="RSX1" s="812"/>
      <c r="RSY1" s="812"/>
      <c r="RSZ1" s="812"/>
      <c r="RTA1" s="812"/>
      <c r="RTB1" s="812"/>
      <c r="RTC1" s="812"/>
      <c r="RTD1" s="812"/>
      <c r="RTE1" s="812"/>
      <c r="RTF1" s="812"/>
      <c r="RTG1" s="812"/>
      <c r="RTH1" s="812"/>
      <c r="RTI1" s="812"/>
      <c r="RTJ1" s="812"/>
      <c r="RTK1" s="812"/>
      <c r="RTL1" s="812"/>
      <c r="RTM1" s="812"/>
      <c r="RTN1" s="812"/>
      <c r="RTO1" s="812"/>
      <c r="RTP1" s="812"/>
      <c r="RTQ1" s="812"/>
      <c r="RTR1" s="812"/>
      <c r="RTS1" s="812"/>
      <c r="RTT1" s="812"/>
      <c r="RTU1" s="812"/>
      <c r="RTV1" s="812"/>
      <c r="RTW1" s="812"/>
      <c r="RTX1" s="812"/>
      <c r="RTY1" s="812"/>
      <c r="RTZ1" s="812"/>
      <c r="RUA1" s="812"/>
      <c r="RUB1" s="812"/>
      <c r="RUC1" s="812"/>
      <c r="RUD1" s="812"/>
      <c r="RUE1" s="812"/>
      <c r="RUF1" s="812"/>
      <c r="RUG1" s="812"/>
      <c r="RUH1" s="812"/>
      <c r="RUI1" s="812"/>
      <c r="RUJ1" s="812"/>
      <c r="RUK1" s="812"/>
      <c r="RUL1" s="812"/>
      <c r="RUM1" s="812"/>
      <c r="RUN1" s="812"/>
      <c r="RUO1" s="812"/>
      <c r="RUP1" s="812"/>
      <c r="RUQ1" s="812"/>
      <c r="RUR1" s="812"/>
      <c r="RUS1" s="812"/>
      <c r="RUT1" s="812"/>
      <c r="RUU1" s="812"/>
      <c r="RUV1" s="812"/>
      <c r="RUW1" s="812"/>
      <c r="RUX1" s="812"/>
      <c r="RUY1" s="812"/>
      <c r="RUZ1" s="812"/>
      <c r="RVA1" s="812"/>
      <c r="RVB1" s="812"/>
      <c r="RVC1" s="812"/>
      <c r="RVD1" s="812"/>
      <c r="RVE1" s="812"/>
      <c r="RVF1" s="812"/>
      <c r="RVG1" s="812"/>
      <c r="RVH1" s="812"/>
      <c r="RVI1" s="812"/>
      <c r="RVJ1" s="812"/>
      <c r="RVK1" s="812"/>
      <c r="RVL1" s="812"/>
      <c r="RVM1" s="812"/>
      <c r="RVN1" s="812"/>
      <c r="RVO1" s="812"/>
      <c r="RVP1" s="812"/>
      <c r="RVQ1" s="812"/>
      <c r="RVR1" s="812"/>
      <c r="RVS1" s="812"/>
      <c r="RVT1" s="812"/>
      <c r="RVU1" s="812"/>
      <c r="RVV1" s="812"/>
      <c r="RVW1" s="812"/>
      <c r="RVX1" s="812"/>
      <c r="RVY1" s="812"/>
      <c r="RVZ1" s="812"/>
      <c r="RWA1" s="812"/>
      <c r="RWB1" s="812"/>
      <c r="RWC1" s="812"/>
      <c r="RWD1" s="812"/>
      <c r="RWE1" s="812"/>
      <c r="RWF1" s="812"/>
      <c r="RWG1" s="812"/>
      <c r="RWH1" s="812"/>
      <c r="RWI1" s="812"/>
      <c r="RWJ1" s="812"/>
      <c r="RWK1" s="812"/>
      <c r="RWL1" s="812"/>
      <c r="RWM1" s="812"/>
      <c r="RWN1" s="812"/>
      <c r="RWO1" s="812"/>
      <c r="RWP1" s="812"/>
      <c r="RWQ1" s="812"/>
      <c r="RWR1" s="812"/>
      <c r="RWS1" s="812"/>
      <c r="RWT1" s="812"/>
      <c r="RWU1" s="812"/>
      <c r="RWV1" s="812"/>
      <c r="RWW1" s="812"/>
      <c r="RWX1" s="812"/>
      <c r="RWY1" s="812"/>
      <c r="RWZ1" s="812"/>
      <c r="RXA1" s="812"/>
      <c r="RXB1" s="812"/>
      <c r="RXC1" s="812"/>
      <c r="RXD1" s="812"/>
      <c r="RXE1" s="812"/>
      <c r="RXF1" s="812"/>
      <c r="RXG1" s="812"/>
      <c r="RXH1" s="812"/>
      <c r="RXI1" s="812"/>
      <c r="RXJ1" s="812"/>
      <c r="RXK1" s="812"/>
      <c r="RXL1" s="812"/>
      <c r="RXM1" s="812"/>
      <c r="RXN1" s="812"/>
      <c r="RXO1" s="812"/>
      <c r="RXP1" s="812"/>
      <c r="RXQ1" s="812"/>
      <c r="RXR1" s="812"/>
      <c r="RXS1" s="812"/>
      <c r="RXT1" s="812"/>
      <c r="RXU1" s="812"/>
      <c r="RXV1" s="812"/>
      <c r="RXW1" s="812"/>
      <c r="RXX1" s="812"/>
      <c r="RXY1" s="812"/>
      <c r="RXZ1" s="812"/>
      <c r="RYA1" s="812"/>
      <c r="RYB1" s="812"/>
      <c r="RYC1" s="812"/>
      <c r="RYD1" s="812"/>
      <c r="RYE1" s="812"/>
      <c r="RYF1" s="812"/>
      <c r="RYG1" s="812"/>
      <c r="RYH1" s="812"/>
      <c r="RYI1" s="812"/>
      <c r="RYJ1" s="812"/>
      <c r="RYK1" s="812"/>
      <c r="RYL1" s="812"/>
      <c r="RYM1" s="812"/>
      <c r="RYN1" s="812"/>
      <c r="RYO1" s="812"/>
      <c r="RYP1" s="812"/>
      <c r="RYQ1" s="812"/>
      <c r="RYR1" s="812"/>
      <c r="RYS1" s="812"/>
      <c r="RYT1" s="812"/>
      <c r="RYU1" s="812"/>
      <c r="RYV1" s="812"/>
      <c r="RYW1" s="812"/>
      <c r="RYX1" s="812"/>
      <c r="RYY1" s="812"/>
      <c r="RYZ1" s="812"/>
      <c r="RZA1" s="812"/>
      <c r="RZB1" s="812"/>
      <c r="RZC1" s="812"/>
      <c r="RZD1" s="812"/>
      <c r="RZE1" s="812"/>
      <c r="RZF1" s="812"/>
      <c r="RZG1" s="812"/>
      <c r="RZH1" s="812"/>
      <c r="RZI1" s="812"/>
      <c r="RZJ1" s="812"/>
      <c r="RZK1" s="812"/>
      <c r="RZL1" s="812"/>
      <c r="RZM1" s="812"/>
      <c r="RZN1" s="812"/>
      <c r="RZO1" s="812"/>
      <c r="RZP1" s="812"/>
      <c r="RZQ1" s="812"/>
      <c r="RZR1" s="812"/>
      <c r="RZS1" s="812"/>
      <c r="RZT1" s="812"/>
      <c r="RZU1" s="812"/>
      <c r="RZV1" s="812"/>
      <c r="RZW1" s="812"/>
      <c r="RZX1" s="812"/>
      <c r="RZY1" s="812"/>
      <c r="RZZ1" s="812"/>
      <c r="SAA1" s="812"/>
      <c r="SAB1" s="812"/>
      <c r="SAC1" s="812"/>
      <c r="SAD1" s="812"/>
      <c r="SAE1" s="812"/>
      <c r="SAF1" s="812"/>
      <c r="SAG1" s="812"/>
      <c r="SAH1" s="812"/>
      <c r="SAI1" s="812"/>
      <c r="SAJ1" s="812"/>
      <c r="SAK1" s="812"/>
      <c r="SAL1" s="812"/>
      <c r="SAM1" s="812"/>
      <c r="SAN1" s="812"/>
      <c r="SAO1" s="812"/>
      <c r="SAP1" s="812"/>
      <c r="SAQ1" s="812"/>
      <c r="SAR1" s="812"/>
      <c r="SAS1" s="812"/>
      <c r="SAT1" s="812"/>
      <c r="SAU1" s="812"/>
      <c r="SAV1" s="812"/>
      <c r="SAW1" s="812"/>
      <c r="SAX1" s="812"/>
      <c r="SAY1" s="812"/>
      <c r="SAZ1" s="812"/>
      <c r="SBA1" s="812"/>
      <c r="SBB1" s="812"/>
      <c r="SBC1" s="812"/>
      <c r="SBD1" s="812"/>
      <c r="SBE1" s="812"/>
      <c r="SBF1" s="812"/>
      <c r="SBG1" s="812"/>
      <c r="SBH1" s="812"/>
      <c r="SBI1" s="812"/>
      <c r="SBJ1" s="812"/>
      <c r="SBK1" s="812"/>
      <c r="SBL1" s="812"/>
      <c r="SBM1" s="812"/>
      <c r="SBN1" s="812"/>
      <c r="SBO1" s="812"/>
      <c r="SBP1" s="812"/>
      <c r="SBQ1" s="812"/>
      <c r="SBR1" s="812"/>
      <c r="SBS1" s="812"/>
      <c r="SBT1" s="812"/>
      <c r="SBU1" s="812"/>
      <c r="SBV1" s="812"/>
      <c r="SBW1" s="812"/>
      <c r="SBX1" s="812"/>
      <c r="SBY1" s="812"/>
      <c r="SBZ1" s="812"/>
      <c r="SCA1" s="812"/>
      <c r="SCB1" s="812"/>
      <c r="SCC1" s="812"/>
      <c r="SCD1" s="812"/>
      <c r="SCE1" s="812"/>
      <c r="SCF1" s="812"/>
      <c r="SCG1" s="812"/>
      <c r="SCH1" s="812"/>
      <c r="SCI1" s="812"/>
      <c r="SCJ1" s="812"/>
      <c r="SCK1" s="812"/>
      <c r="SCL1" s="812"/>
      <c r="SCM1" s="812"/>
      <c r="SCN1" s="812"/>
      <c r="SCO1" s="812"/>
      <c r="SCP1" s="812"/>
      <c r="SCQ1" s="812"/>
      <c r="SCR1" s="812"/>
      <c r="SCS1" s="812"/>
      <c r="SCT1" s="812"/>
      <c r="SCU1" s="812"/>
      <c r="SCV1" s="812"/>
      <c r="SCW1" s="812"/>
      <c r="SCX1" s="812"/>
      <c r="SCY1" s="812"/>
      <c r="SCZ1" s="812"/>
      <c r="SDA1" s="812"/>
      <c r="SDB1" s="812"/>
      <c r="SDC1" s="812"/>
      <c r="SDD1" s="812"/>
      <c r="SDE1" s="812"/>
      <c r="SDF1" s="812"/>
      <c r="SDG1" s="812"/>
      <c r="SDH1" s="812"/>
      <c r="SDI1" s="812"/>
      <c r="SDJ1" s="812"/>
      <c r="SDK1" s="812"/>
      <c r="SDL1" s="812"/>
      <c r="SDM1" s="812"/>
      <c r="SDN1" s="812"/>
      <c r="SDO1" s="812"/>
      <c r="SDP1" s="812"/>
      <c r="SDQ1" s="812"/>
      <c r="SDR1" s="812"/>
      <c r="SDS1" s="812"/>
      <c r="SDT1" s="812"/>
      <c r="SDU1" s="812"/>
      <c r="SDV1" s="812"/>
      <c r="SDW1" s="812"/>
      <c r="SDX1" s="812"/>
      <c r="SDY1" s="812"/>
      <c r="SDZ1" s="812"/>
      <c r="SEA1" s="812"/>
      <c r="SEB1" s="812"/>
      <c r="SEC1" s="812"/>
      <c r="SED1" s="812"/>
      <c r="SEE1" s="812"/>
      <c r="SEF1" s="812"/>
      <c r="SEG1" s="812"/>
      <c r="SEH1" s="812"/>
      <c r="SEI1" s="812"/>
      <c r="SEJ1" s="812"/>
      <c r="SEK1" s="812"/>
      <c r="SEL1" s="812"/>
      <c r="SEM1" s="812"/>
      <c r="SEN1" s="812"/>
      <c r="SEO1" s="812"/>
      <c r="SEP1" s="812"/>
      <c r="SEQ1" s="812"/>
      <c r="SER1" s="812"/>
      <c r="SES1" s="812"/>
      <c r="SET1" s="812"/>
      <c r="SEU1" s="812"/>
      <c r="SEV1" s="812"/>
      <c r="SEW1" s="812"/>
      <c r="SEX1" s="812"/>
      <c r="SEY1" s="812"/>
      <c r="SEZ1" s="812"/>
      <c r="SFA1" s="812"/>
      <c r="SFB1" s="812"/>
      <c r="SFC1" s="812"/>
      <c r="SFD1" s="812"/>
      <c r="SFE1" s="812"/>
      <c r="SFF1" s="812"/>
      <c r="SFG1" s="812"/>
      <c r="SFH1" s="812"/>
      <c r="SFI1" s="812"/>
      <c r="SFJ1" s="812"/>
      <c r="SFK1" s="812"/>
      <c r="SFL1" s="812"/>
      <c r="SFM1" s="812"/>
      <c r="SFN1" s="812"/>
      <c r="SFO1" s="812"/>
      <c r="SFP1" s="812"/>
      <c r="SFQ1" s="812"/>
      <c r="SFR1" s="812"/>
      <c r="SFS1" s="812"/>
      <c r="SFT1" s="812"/>
      <c r="SFU1" s="812"/>
      <c r="SFV1" s="812"/>
      <c r="SFW1" s="812"/>
      <c r="SFX1" s="812"/>
      <c r="SFY1" s="812"/>
      <c r="SFZ1" s="812"/>
      <c r="SGA1" s="812"/>
      <c r="SGB1" s="812"/>
      <c r="SGC1" s="812"/>
      <c r="SGD1" s="812"/>
      <c r="SGE1" s="812"/>
      <c r="SGF1" s="812"/>
      <c r="SGG1" s="812"/>
      <c r="SGH1" s="812"/>
      <c r="SGI1" s="812"/>
      <c r="SGJ1" s="812"/>
      <c r="SGK1" s="812"/>
      <c r="SGL1" s="812"/>
      <c r="SGM1" s="812"/>
      <c r="SGN1" s="812"/>
      <c r="SGO1" s="812"/>
      <c r="SGP1" s="812"/>
      <c r="SGQ1" s="812"/>
      <c r="SGR1" s="812"/>
      <c r="SGS1" s="812"/>
      <c r="SGT1" s="812"/>
      <c r="SGU1" s="812"/>
      <c r="SGV1" s="812"/>
      <c r="SGW1" s="812"/>
      <c r="SGX1" s="812"/>
      <c r="SGY1" s="812"/>
      <c r="SGZ1" s="812"/>
      <c r="SHA1" s="812"/>
      <c r="SHB1" s="812"/>
      <c r="SHC1" s="812"/>
      <c r="SHD1" s="812"/>
      <c r="SHE1" s="812"/>
      <c r="SHF1" s="812"/>
      <c r="SHG1" s="812"/>
      <c r="SHH1" s="812"/>
      <c r="SHI1" s="812"/>
      <c r="SHJ1" s="812"/>
      <c r="SHK1" s="812"/>
      <c r="SHL1" s="812"/>
      <c r="SHM1" s="812"/>
      <c r="SHN1" s="812"/>
      <c r="SHO1" s="812"/>
      <c r="SHP1" s="812"/>
      <c r="SHQ1" s="812"/>
      <c r="SHR1" s="812"/>
      <c r="SHS1" s="812"/>
      <c r="SHT1" s="812"/>
      <c r="SHU1" s="812"/>
      <c r="SHV1" s="812"/>
      <c r="SHW1" s="812"/>
      <c r="SHX1" s="812"/>
      <c r="SHY1" s="812"/>
      <c r="SHZ1" s="812"/>
      <c r="SIA1" s="812"/>
      <c r="SIB1" s="812"/>
      <c r="SIC1" s="812"/>
      <c r="SID1" s="812"/>
      <c r="SIE1" s="812"/>
      <c r="SIF1" s="812"/>
      <c r="SIG1" s="812"/>
      <c r="SIH1" s="812"/>
      <c r="SII1" s="812"/>
      <c r="SIJ1" s="812"/>
      <c r="SIK1" s="812"/>
      <c r="SIL1" s="812"/>
      <c r="SIM1" s="812"/>
      <c r="SIN1" s="812"/>
      <c r="SIO1" s="812"/>
      <c r="SIP1" s="812"/>
      <c r="SIQ1" s="812"/>
      <c r="SIR1" s="812"/>
      <c r="SIS1" s="812"/>
      <c r="SIT1" s="812"/>
      <c r="SIU1" s="812"/>
      <c r="SIV1" s="812"/>
      <c r="SIW1" s="812"/>
      <c r="SIX1" s="812"/>
      <c r="SIY1" s="812"/>
      <c r="SIZ1" s="812"/>
      <c r="SJA1" s="812"/>
      <c r="SJB1" s="812"/>
      <c r="SJC1" s="812"/>
      <c r="SJD1" s="812"/>
      <c r="SJE1" s="812"/>
      <c r="SJF1" s="812"/>
      <c r="SJG1" s="812"/>
      <c r="SJH1" s="812"/>
      <c r="SJI1" s="812"/>
      <c r="SJJ1" s="812"/>
      <c r="SJK1" s="812"/>
      <c r="SJL1" s="812"/>
      <c r="SJM1" s="812"/>
      <c r="SJN1" s="812"/>
      <c r="SJO1" s="812"/>
      <c r="SJP1" s="812"/>
      <c r="SJQ1" s="812"/>
      <c r="SJR1" s="812"/>
      <c r="SJS1" s="812"/>
      <c r="SJT1" s="812"/>
      <c r="SJU1" s="812"/>
      <c r="SJV1" s="812"/>
      <c r="SJW1" s="812"/>
      <c r="SJX1" s="812"/>
      <c r="SJY1" s="812"/>
      <c r="SJZ1" s="812"/>
      <c r="SKA1" s="812"/>
      <c r="SKB1" s="812"/>
      <c r="SKC1" s="812"/>
      <c r="SKD1" s="812"/>
      <c r="SKE1" s="812"/>
      <c r="SKF1" s="812"/>
      <c r="SKG1" s="812"/>
      <c r="SKH1" s="812"/>
      <c r="SKI1" s="812"/>
      <c r="SKJ1" s="812"/>
      <c r="SKK1" s="812"/>
      <c r="SKL1" s="812"/>
      <c r="SKM1" s="812"/>
      <c r="SKN1" s="812"/>
      <c r="SKO1" s="812"/>
      <c r="SKP1" s="812"/>
      <c r="SKQ1" s="812"/>
      <c r="SKR1" s="812"/>
      <c r="SKS1" s="812"/>
      <c r="SKT1" s="812"/>
      <c r="SKU1" s="812"/>
      <c r="SKV1" s="812"/>
      <c r="SKW1" s="812"/>
      <c r="SKX1" s="812"/>
      <c r="SKY1" s="812"/>
      <c r="SKZ1" s="812"/>
      <c r="SLA1" s="812"/>
      <c r="SLB1" s="812"/>
      <c r="SLC1" s="812"/>
      <c r="SLD1" s="812"/>
      <c r="SLE1" s="812"/>
      <c r="SLF1" s="812"/>
      <c r="SLG1" s="812"/>
      <c r="SLH1" s="812"/>
      <c r="SLI1" s="812"/>
      <c r="SLJ1" s="812"/>
      <c r="SLK1" s="812"/>
      <c r="SLL1" s="812"/>
      <c r="SLM1" s="812"/>
      <c r="SLN1" s="812"/>
      <c r="SLO1" s="812"/>
      <c r="SLP1" s="812"/>
      <c r="SLQ1" s="812"/>
      <c r="SLR1" s="812"/>
      <c r="SLS1" s="812"/>
      <c r="SLT1" s="812"/>
      <c r="SLU1" s="812"/>
      <c r="SLV1" s="812"/>
      <c r="SLW1" s="812"/>
      <c r="SLX1" s="812"/>
      <c r="SLY1" s="812"/>
      <c r="SLZ1" s="812"/>
      <c r="SMA1" s="812"/>
      <c r="SMB1" s="812"/>
      <c r="SMC1" s="812"/>
      <c r="SMD1" s="812"/>
      <c r="SME1" s="812"/>
      <c r="SMF1" s="812"/>
      <c r="SMG1" s="812"/>
      <c r="SMH1" s="812"/>
      <c r="SMI1" s="812"/>
      <c r="SMJ1" s="812"/>
      <c r="SMK1" s="812"/>
      <c r="SML1" s="812"/>
      <c r="SMM1" s="812"/>
      <c r="SMN1" s="812"/>
      <c r="SMO1" s="812"/>
      <c r="SMP1" s="812"/>
      <c r="SMQ1" s="812"/>
      <c r="SMR1" s="812"/>
      <c r="SMS1" s="812"/>
      <c r="SMT1" s="812"/>
      <c r="SMU1" s="812"/>
      <c r="SMV1" s="812"/>
      <c r="SMW1" s="812"/>
      <c r="SMX1" s="812"/>
      <c r="SMY1" s="812"/>
      <c r="SMZ1" s="812"/>
      <c r="SNA1" s="812"/>
      <c r="SNB1" s="812"/>
      <c r="SNC1" s="812"/>
      <c r="SND1" s="812"/>
      <c r="SNE1" s="812"/>
      <c r="SNF1" s="812"/>
      <c r="SNG1" s="812"/>
      <c r="SNH1" s="812"/>
      <c r="SNI1" s="812"/>
      <c r="SNJ1" s="812"/>
      <c r="SNK1" s="812"/>
      <c r="SNL1" s="812"/>
      <c r="SNM1" s="812"/>
      <c r="SNN1" s="812"/>
      <c r="SNO1" s="812"/>
      <c r="SNP1" s="812"/>
      <c r="SNQ1" s="812"/>
      <c r="SNR1" s="812"/>
      <c r="SNS1" s="812"/>
      <c r="SNT1" s="812"/>
      <c r="SNU1" s="812"/>
      <c r="SNV1" s="812"/>
      <c r="SNW1" s="812"/>
      <c r="SNX1" s="812"/>
      <c r="SNY1" s="812"/>
      <c r="SNZ1" s="812"/>
      <c r="SOA1" s="812"/>
      <c r="SOB1" s="812"/>
      <c r="SOC1" s="812"/>
      <c r="SOD1" s="812"/>
      <c r="SOE1" s="812"/>
      <c r="SOF1" s="812"/>
      <c r="SOG1" s="812"/>
      <c r="SOH1" s="812"/>
      <c r="SOI1" s="812"/>
      <c r="SOJ1" s="812"/>
      <c r="SOK1" s="812"/>
      <c r="SOL1" s="812"/>
      <c r="SOM1" s="812"/>
      <c r="SON1" s="812"/>
      <c r="SOO1" s="812"/>
      <c r="SOP1" s="812"/>
      <c r="SOQ1" s="812"/>
      <c r="SOR1" s="812"/>
      <c r="SOS1" s="812"/>
      <c r="SOT1" s="812"/>
      <c r="SOU1" s="812"/>
      <c r="SOV1" s="812"/>
      <c r="SOW1" s="812"/>
      <c r="SOX1" s="812"/>
      <c r="SOY1" s="812"/>
      <c r="SOZ1" s="812"/>
      <c r="SPA1" s="812"/>
      <c r="SPB1" s="812"/>
      <c r="SPC1" s="812"/>
      <c r="SPD1" s="812"/>
      <c r="SPE1" s="812"/>
      <c r="SPF1" s="812"/>
      <c r="SPG1" s="812"/>
      <c r="SPH1" s="812"/>
      <c r="SPI1" s="812"/>
      <c r="SPJ1" s="812"/>
      <c r="SPK1" s="812"/>
      <c r="SPL1" s="812"/>
      <c r="SPM1" s="812"/>
      <c r="SPN1" s="812"/>
      <c r="SPO1" s="812"/>
      <c r="SPP1" s="812"/>
      <c r="SPQ1" s="812"/>
      <c r="SPR1" s="812"/>
      <c r="SPS1" s="812"/>
      <c r="SPT1" s="812"/>
      <c r="SPU1" s="812"/>
      <c r="SPV1" s="812"/>
      <c r="SPW1" s="812"/>
      <c r="SPX1" s="812"/>
      <c r="SPY1" s="812"/>
      <c r="SPZ1" s="812"/>
      <c r="SQA1" s="812"/>
      <c r="SQB1" s="812"/>
      <c r="SQC1" s="812"/>
      <c r="SQD1" s="812"/>
      <c r="SQE1" s="812"/>
      <c r="SQF1" s="812"/>
      <c r="SQG1" s="812"/>
      <c r="SQH1" s="812"/>
      <c r="SQI1" s="812"/>
      <c r="SQJ1" s="812"/>
      <c r="SQK1" s="812"/>
      <c r="SQL1" s="812"/>
      <c r="SQM1" s="812"/>
      <c r="SQN1" s="812"/>
      <c r="SQO1" s="812"/>
      <c r="SQP1" s="812"/>
      <c r="SQQ1" s="812"/>
      <c r="SQR1" s="812"/>
      <c r="SQS1" s="812"/>
      <c r="SQT1" s="812"/>
      <c r="SQU1" s="812"/>
      <c r="SQV1" s="812"/>
      <c r="SQW1" s="812"/>
      <c r="SQX1" s="812"/>
      <c r="SQY1" s="812"/>
      <c r="SQZ1" s="812"/>
      <c r="SRA1" s="812"/>
      <c r="SRB1" s="812"/>
      <c r="SRC1" s="812"/>
      <c r="SRD1" s="812"/>
      <c r="SRE1" s="812"/>
      <c r="SRF1" s="812"/>
      <c r="SRG1" s="812"/>
      <c r="SRH1" s="812"/>
      <c r="SRI1" s="812"/>
      <c r="SRJ1" s="812"/>
      <c r="SRK1" s="812"/>
      <c r="SRL1" s="812"/>
      <c r="SRM1" s="812"/>
      <c r="SRN1" s="812"/>
      <c r="SRO1" s="812"/>
      <c r="SRP1" s="812"/>
      <c r="SRQ1" s="812"/>
      <c r="SRR1" s="812"/>
      <c r="SRS1" s="812"/>
      <c r="SRT1" s="812"/>
      <c r="SRU1" s="812"/>
      <c r="SRV1" s="812"/>
      <c r="SRW1" s="812"/>
      <c r="SRX1" s="812"/>
      <c r="SRY1" s="812"/>
      <c r="SRZ1" s="812"/>
      <c r="SSA1" s="812"/>
      <c r="SSB1" s="812"/>
      <c r="SSC1" s="812"/>
      <c r="SSD1" s="812"/>
      <c r="SSE1" s="812"/>
      <c r="SSF1" s="812"/>
      <c r="SSG1" s="812"/>
      <c r="SSH1" s="812"/>
      <c r="SSI1" s="812"/>
      <c r="SSJ1" s="812"/>
      <c r="SSK1" s="812"/>
      <c r="SSL1" s="812"/>
      <c r="SSM1" s="812"/>
      <c r="SSN1" s="812"/>
      <c r="SSO1" s="812"/>
      <c r="SSP1" s="812"/>
      <c r="SSQ1" s="812"/>
      <c r="SSR1" s="812"/>
      <c r="SSS1" s="812"/>
      <c r="SST1" s="812"/>
      <c r="SSU1" s="812"/>
      <c r="SSV1" s="812"/>
      <c r="SSW1" s="812"/>
      <c r="SSX1" s="812"/>
      <c r="SSY1" s="812"/>
      <c r="SSZ1" s="812"/>
      <c r="STA1" s="812"/>
      <c r="STB1" s="812"/>
      <c r="STC1" s="812"/>
      <c r="STD1" s="812"/>
      <c r="STE1" s="812"/>
      <c r="STF1" s="812"/>
      <c r="STG1" s="812"/>
      <c r="STH1" s="812"/>
      <c r="STI1" s="812"/>
      <c r="STJ1" s="812"/>
      <c r="STK1" s="812"/>
      <c r="STL1" s="812"/>
      <c r="STM1" s="812"/>
      <c r="STN1" s="812"/>
      <c r="STO1" s="812"/>
      <c r="STP1" s="812"/>
      <c r="STQ1" s="812"/>
      <c r="STR1" s="812"/>
      <c r="STS1" s="812"/>
      <c r="STT1" s="812"/>
      <c r="STU1" s="812"/>
      <c r="STV1" s="812"/>
      <c r="STW1" s="812"/>
      <c r="STX1" s="812"/>
      <c r="STY1" s="812"/>
      <c r="STZ1" s="812"/>
      <c r="SUA1" s="812"/>
      <c r="SUB1" s="812"/>
      <c r="SUC1" s="812"/>
      <c r="SUD1" s="812"/>
      <c r="SUE1" s="812"/>
      <c r="SUF1" s="812"/>
      <c r="SUG1" s="812"/>
      <c r="SUH1" s="812"/>
      <c r="SUI1" s="812"/>
      <c r="SUJ1" s="812"/>
      <c r="SUK1" s="812"/>
      <c r="SUL1" s="812"/>
      <c r="SUM1" s="812"/>
      <c r="SUN1" s="812"/>
      <c r="SUO1" s="812"/>
      <c r="SUP1" s="812"/>
      <c r="SUQ1" s="812"/>
      <c r="SUR1" s="812"/>
      <c r="SUS1" s="812"/>
      <c r="SUT1" s="812"/>
      <c r="SUU1" s="812"/>
      <c r="SUV1" s="812"/>
      <c r="SUW1" s="812"/>
      <c r="SUX1" s="812"/>
      <c r="SUY1" s="812"/>
      <c r="SUZ1" s="812"/>
      <c r="SVA1" s="812"/>
      <c r="SVB1" s="812"/>
      <c r="SVC1" s="812"/>
      <c r="SVD1" s="812"/>
      <c r="SVE1" s="812"/>
      <c r="SVF1" s="812"/>
      <c r="SVG1" s="812"/>
      <c r="SVH1" s="812"/>
      <c r="SVI1" s="812"/>
      <c r="SVJ1" s="812"/>
      <c r="SVK1" s="812"/>
      <c r="SVL1" s="812"/>
      <c r="SVM1" s="812"/>
      <c r="SVN1" s="812"/>
      <c r="SVO1" s="812"/>
      <c r="SVP1" s="812"/>
      <c r="SVQ1" s="812"/>
      <c r="SVR1" s="812"/>
      <c r="SVS1" s="812"/>
      <c r="SVT1" s="812"/>
      <c r="SVU1" s="812"/>
      <c r="SVV1" s="812"/>
      <c r="SVW1" s="812"/>
      <c r="SVX1" s="812"/>
      <c r="SVY1" s="812"/>
      <c r="SVZ1" s="812"/>
      <c r="SWA1" s="812"/>
      <c r="SWB1" s="812"/>
      <c r="SWC1" s="812"/>
      <c r="SWD1" s="812"/>
      <c r="SWE1" s="812"/>
      <c r="SWF1" s="812"/>
      <c r="SWG1" s="812"/>
      <c r="SWH1" s="812"/>
      <c r="SWI1" s="812"/>
      <c r="SWJ1" s="812"/>
      <c r="SWK1" s="812"/>
      <c r="SWL1" s="812"/>
      <c r="SWM1" s="812"/>
      <c r="SWN1" s="812"/>
      <c r="SWO1" s="812"/>
      <c r="SWP1" s="812"/>
      <c r="SWQ1" s="812"/>
      <c r="SWR1" s="812"/>
      <c r="SWS1" s="812"/>
      <c r="SWT1" s="812"/>
      <c r="SWU1" s="812"/>
      <c r="SWV1" s="812"/>
      <c r="SWW1" s="812"/>
      <c r="SWX1" s="812"/>
      <c r="SWY1" s="812"/>
      <c r="SWZ1" s="812"/>
      <c r="SXA1" s="812"/>
      <c r="SXB1" s="812"/>
      <c r="SXC1" s="812"/>
      <c r="SXD1" s="812"/>
      <c r="SXE1" s="812"/>
      <c r="SXF1" s="812"/>
      <c r="SXG1" s="812"/>
      <c r="SXH1" s="812"/>
      <c r="SXI1" s="812"/>
      <c r="SXJ1" s="812"/>
      <c r="SXK1" s="812"/>
      <c r="SXL1" s="812"/>
      <c r="SXM1" s="812"/>
      <c r="SXN1" s="812"/>
      <c r="SXO1" s="812"/>
      <c r="SXP1" s="812"/>
      <c r="SXQ1" s="812"/>
      <c r="SXR1" s="812"/>
      <c r="SXS1" s="812"/>
      <c r="SXT1" s="812"/>
      <c r="SXU1" s="812"/>
      <c r="SXV1" s="812"/>
      <c r="SXW1" s="812"/>
      <c r="SXX1" s="812"/>
      <c r="SXY1" s="812"/>
      <c r="SXZ1" s="812"/>
      <c r="SYA1" s="812"/>
      <c r="SYB1" s="812"/>
      <c r="SYC1" s="812"/>
      <c r="SYD1" s="812"/>
      <c r="SYE1" s="812"/>
      <c r="SYF1" s="812"/>
      <c r="SYG1" s="812"/>
      <c r="SYH1" s="812"/>
      <c r="SYI1" s="812"/>
      <c r="SYJ1" s="812"/>
      <c r="SYK1" s="812"/>
      <c r="SYL1" s="812"/>
      <c r="SYM1" s="812"/>
      <c r="SYN1" s="812"/>
      <c r="SYO1" s="812"/>
      <c r="SYP1" s="812"/>
      <c r="SYQ1" s="812"/>
      <c r="SYR1" s="812"/>
      <c r="SYS1" s="812"/>
      <c r="SYT1" s="812"/>
      <c r="SYU1" s="812"/>
      <c r="SYV1" s="812"/>
      <c r="SYW1" s="812"/>
      <c r="SYX1" s="812"/>
      <c r="SYY1" s="812"/>
      <c r="SYZ1" s="812"/>
      <c r="SZA1" s="812"/>
      <c r="SZB1" s="812"/>
      <c r="SZC1" s="812"/>
      <c r="SZD1" s="812"/>
      <c r="SZE1" s="812"/>
      <c r="SZF1" s="812"/>
      <c r="SZG1" s="812"/>
      <c r="SZH1" s="812"/>
      <c r="SZI1" s="812"/>
      <c r="SZJ1" s="812"/>
      <c r="SZK1" s="812"/>
      <c r="SZL1" s="812"/>
      <c r="SZM1" s="812"/>
      <c r="SZN1" s="812"/>
      <c r="SZO1" s="812"/>
      <c r="SZP1" s="812"/>
      <c r="SZQ1" s="812"/>
      <c r="SZR1" s="812"/>
      <c r="SZS1" s="812"/>
      <c r="SZT1" s="812"/>
      <c r="SZU1" s="812"/>
      <c r="SZV1" s="812"/>
      <c r="SZW1" s="812"/>
      <c r="SZX1" s="812"/>
      <c r="SZY1" s="812"/>
      <c r="SZZ1" s="812"/>
      <c r="TAA1" s="812"/>
      <c r="TAB1" s="812"/>
      <c r="TAC1" s="812"/>
      <c r="TAD1" s="812"/>
      <c r="TAE1" s="812"/>
      <c r="TAF1" s="812"/>
      <c r="TAG1" s="812"/>
      <c r="TAH1" s="812"/>
      <c r="TAI1" s="812"/>
      <c r="TAJ1" s="812"/>
      <c r="TAK1" s="812"/>
      <c r="TAL1" s="812"/>
      <c r="TAM1" s="812"/>
      <c r="TAN1" s="812"/>
      <c r="TAO1" s="812"/>
      <c r="TAP1" s="812"/>
      <c r="TAQ1" s="812"/>
      <c r="TAR1" s="812"/>
      <c r="TAS1" s="812"/>
      <c r="TAT1" s="812"/>
      <c r="TAU1" s="812"/>
      <c r="TAV1" s="812"/>
      <c r="TAW1" s="812"/>
      <c r="TAX1" s="812"/>
      <c r="TAY1" s="812"/>
      <c r="TAZ1" s="812"/>
      <c r="TBA1" s="812"/>
      <c r="TBB1" s="812"/>
      <c r="TBC1" s="812"/>
      <c r="TBD1" s="812"/>
      <c r="TBE1" s="812"/>
      <c r="TBF1" s="812"/>
      <c r="TBG1" s="812"/>
      <c r="TBH1" s="812"/>
      <c r="TBI1" s="812"/>
      <c r="TBJ1" s="812"/>
      <c r="TBK1" s="812"/>
      <c r="TBL1" s="812"/>
      <c r="TBM1" s="812"/>
      <c r="TBN1" s="812"/>
      <c r="TBO1" s="812"/>
      <c r="TBP1" s="812"/>
      <c r="TBQ1" s="812"/>
      <c r="TBR1" s="812"/>
      <c r="TBS1" s="812"/>
      <c r="TBT1" s="812"/>
      <c r="TBU1" s="812"/>
      <c r="TBV1" s="812"/>
      <c r="TBW1" s="812"/>
      <c r="TBX1" s="812"/>
      <c r="TBY1" s="812"/>
      <c r="TBZ1" s="812"/>
      <c r="TCA1" s="812"/>
      <c r="TCB1" s="812"/>
      <c r="TCC1" s="812"/>
      <c r="TCD1" s="812"/>
      <c r="TCE1" s="812"/>
      <c r="TCF1" s="812"/>
      <c r="TCG1" s="812"/>
      <c r="TCH1" s="812"/>
      <c r="TCI1" s="812"/>
      <c r="TCJ1" s="812"/>
      <c r="TCK1" s="812"/>
      <c r="TCL1" s="812"/>
      <c r="TCM1" s="812"/>
      <c r="TCN1" s="812"/>
      <c r="TCO1" s="812"/>
      <c r="TCP1" s="812"/>
      <c r="TCQ1" s="812"/>
      <c r="TCR1" s="812"/>
      <c r="TCS1" s="812"/>
      <c r="TCT1" s="812"/>
      <c r="TCU1" s="812"/>
      <c r="TCV1" s="812"/>
      <c r="TCW1" s="812"/>
      <c r="TCX1" s="812"/>
      <c r="TCY1" s="812"/>
      <c r="TCZ1" s="812"/>
      <c r="TDA1" s="812"/>
      <c r="TDB1" s="812"/>
      <c r="TDC1" s="812"/>
      <c r="TDD1" s="812"/>
      <c r="TDE1" s="812"/>
      <c r="TDF1" s="812"/>
      <c r="TDG1" s="812"/>
      <c r="TDH1" s="812"/>
      <c r="TDI1" s="812"/>
      <c r="TDJ1" s="812"/>
      <c r="TDK1" s="812"/>
      <c r="TDL1" s="812"/>
      <c r="TDM1" s="812"/>
      <c r="TDN1" s="812"/>
      <c r="TDO1" s="812"/>
      <c r="TDP1" s="812"/>
      <c r="TDQ1" s="812"/>
      <c r="TDR1" s="812"/>
      <c r="TDS1" s="812"/>
      <c r="TDT1" s="812"/>
      <c r="TDU1" s="812"/>
      <c r="TDV1" s="812"/>
      <c r="TDW1" s="812"/>
      <c r="TDX1" s="812"/>
      <c r="TDY1" s="812"/>
      <c r="TDZ1" s="812"/>
      <c r="TEA1" s="812"/>
      <c r="TEB1" s="812"/>
      <c r="TEC1" s="812"/>
      <c r="TED1" s="812"/>
      <c r="TEE1" s="812"/>
      <c r="TEF1" s="812"/>
      <c r="TEG1" s="812"/>
      <c r="TEH1" s="812"/>
      <c r="TEI1" s="812"/>
      <c r="TEJ1" s="812"/>
      <c r="TEK1" s="812"/>
      <c r="TEL1" s="812"/>
      <c r="TEM1" s="812"/>
      <c r="TEN1" s="812"/>
      <c r="TEO1" s="812"/>
      <c r="TEP1" s="812"/>
      <c r="TEQ1" s="812"/>
      <c r="TER1" s="812"/>
      <c r="TES1" s="812"/>
      <c r="TET1" s="812"/>
      <c r="TEU1" s="812"/>
      <c r="TEV1" s="812"/>
      <c r="TEW1" s="812"/>
      <c r="TEX1" s="812"/>
      <c r="TEY1" s="812"/>
      <c r="TEZ1" s="812"/>
      <c r="TFA1" s="812"/>
      <c r="TFB1" s="812"/>
      <c r="TFC1" s="812"/>
      <c r="TFD1" s="812"/>
      <c r="TFE1" s="812"/>
      <c r="TFF1" s="812"/>
      <c r="TFG1" s="812"/>
      <c r="TFH1" s="812"/>
      <c r="TFI1" s="812"/>
      <c r="TFJ1" s="812"/>
      <c r="TFK1" s="812"/>
      <c r="TFL1" s="812"/>
      <c r="TFM1" s="812"/>
      <c r="TFN1" s="812"/>
      <c r="TFO1" s="812"/>
      <c r="TFP1" s="812"/>
      <c r="TFQ1" s="812"/>
      <c r="TFR1" s="812"/>
      <c r="TFS1" s="812"/>
      <c r="TFT1" s="812"/>
      <c r="TFU1" s="812"/>
      <c r="TFV1" s="812"/>
      <c r="TFW1" s="812"/>
      <c r="TFX1" s="812"/>
      <c r="TFY1" s="812"/>
      <c r="TFZ1" s="812"/>
      <c r="TGA1" s="812"/>
      <c r="TGB1" s="812"/>
      <c r="TGC1" s="812"/>
      <c r="TGD1" s="812"/>
      <c r="TGE1" s="812"/>
      <c r="TGF1" s="812"/>
      <c r="TGG1" s="812"/>
      <c r="TGH1" s="812"/>
      <c r="TGI1" s="812"/>
      <c r="TGJ1" s="812"/>
      <c r="TGK1" s="812"/>
      <c r="TGL1" s="812"/>
      <c r="TGM1" s="812"/>
      <c r="TGN1" s="812"/>
      <c r="TGO1" s="812"/>
      <c r="TGP1" s="812"/>
      <c r="TGQ1" s="812"/>
      <c r="TGR1" s="812"/>
      <c r="TGS1" s="812"/>
      <c r="TGT1" s="812"/>
      <c r="TGU1" s="812"/>
      <c r="TGV1" s="812"/>
      <c r="TGW1" s="812"/>
      <c r="TGX1" s="812"/>
      <c r="TGY1" s="812"/>
      <c r="TGZ1" s="812"/>
      <c r="THA1" s="812"/>
      <c r="THB1" s="812"/>
      <c r="THC1" s="812"/>
      <c r="THD1" s="812"/>
      <c r="THE1" s="812"/>
      <c r="THF1" s="812"/>
      <c r="THG1" s="812"/>
      <c r="THH1" s="812"/>
      <c r="THI1" s="812"/>
      <c r="THJ1" s="812"/>
      <c r="THK1" s="812"/>
      <c r="THL1" s="812"/>
      <c r="THM1" s="812"/>
      <c r="THN1" s="812"/>
      <c r="THO1" s="812"/>
      <c r="THP1" s="812"/>
      <c r="THQ1" s="812"/>
      <c r="THR1" s="812"/>
      <c r="THS1" s="812"/>
      <c r="THT1" s="812"/>
      <c r="THU1" s="812"/>
      <c r="THV1" s="812"/>
      <c r="THW1" s="812"/>
      <c r="THX1" s="812"/>
      <c r="THY1" s="812"/>
      <c r="THZ1" s="812"/>
      <c r="TIA1" s="812"/>
      <c r="TIB1" s="812"/>
      <c r="TIC1" s="812"/>
      <c r="TID1" s="812"/>
      <c r="TIE1" s="812"/>
      <c r="TIF1" s="812"/>
      <c r="TIG1" s="812"/>
      <c r="TIH1" s="812"/>
      <c r="TII1" s="812"/>
      <c r="TIJ1" s="812"/>
      <c r="TIK1" s="812"/>
      <c r="TIL1" s="812"/>
      <c r="TIM1" s="812"/>
      <c r="TIN1" s="812"/>
      <c r="TIO1" s="812"/>
      <c r="TIP1" s="812"/>
      <c r="TIQ1" s="812"/>
      <c r="TIR1" s="812"/>
      <c r="TIS1" s="812"/>
      <c r="TIT1" s="812"/>
      <c r="TIU1" s="812"/>
      <c r="TIV1" s="812"/>
      <c r="TIW1" s="812"/>
      <c r="TIX1" s="812"/>
      <c r="TIY1" s="812"/>
      <c r="TIZ1" s="812"/>
      <c r="TJA1" s="812"/>
      <c r="TJB1" s="812"/>
      <c r="TJC1" s="812"/>
      <c r="TJD1" s="812"/>
      <c r="TJE1" s="812"/>
      <c r="TJF1" s="812"/>
      <c r="TJG1" s="812"/>
      <c r="TJH1" s="812"/>
      <c r="TJI1" s="812"/>
      <c r="TJJ1" s="812"/>
      <c r="TJK1" s="812"/>
      <c r="TJL1" s="812"/>
      <c r="TJM1" s="812"/>
      <c r="TJN1" s="812"/>
      <c r="TJO1" s="812"/>
      <c r="TJP1" s="812"/>
      <c r="TJQ1" s="812"/>
      <c r="TJR1" s="812"/>
      <c r="TJS1" s="812"/>
      <c r="TJT1" s="812"/>
      <c r="TJU1" s="812"/>
      <c r="TJV1" s="812"/>
      <c r="TJW1" s="812"/>
      <c r="TJX1" s="812"/>
      <c r="TJY1" s="812"/>
      <c r="TJZ1" s="812"/>
      <c r="TKA1" s="812"/>
      <c r="TKB1" s="812"/>
      <c r="TKC1" s="812"/>
      <c r="TKD1" s="812"/>
      <c r="TKE1" s="812"/>
      <c r="TKF1" s="812"/>
      <c r="TKG1" s="812"/>
      <c r="TKH1" s="812"/>
      <c r="TKI1" s="812"/>
      <c r="TKJ1" s="812"/>
      <c r="TKK1" s="812"/>
      <c r="TKL1" s="812"/>
      <c r="TKM1" s="812"/>
      <c r="TKN1" s="812"/>
      <c r="TKO1" s="812"/>
      <c r="TKP1" s="812"/>
      <c r="TKQ1" s="812"/>
      <c r="TKR1" s="812"/>
      <c r="TKS1" s="812"/>
      <c r="TKT1" s="812"/>
      <c r="TKU1" s="812"/>
      <c r="TKV1" s="812"/>
      <c r="TKW1" s="812"/>
      <c r="TKX1" s="812"/>
      <c r="TKY1" s="812"/>
      <c r="TKZ1" s="812"/>
      <c r="TLA1" s="812"/>
      <c r="TLB1" s="812"/>
      <c r="TLC1" s="812"/>
      <c r="TLD1" s="812"/>
      <c r="TLE1" s="812"/>
      <c r="TLF1" s="812"/>
      <c r="TLG1" s="812"/>
      <c r="TLH1" s="812"/>
      <c r="TLI1" s="812"/>
      <c r="TLJ1" s="812"/>
      <c r="TLK1" s="812"/>
      <c r="TLL1" s="812"/>
      <c r="TLM1" s="812"/>
      <c r="TLN1" s="812"/>
      <c r="TLO1" s="812"/>
      <c r="TLP1" s="812"/>
      <c r="TLQ1" s="812"/>
      <c r="TLR1" s="812"/>
      <c r="TLS1" s="812"/>
      <c r="TLT1" s="812"/>
      <c r="TLU1" s="812"/>
      <c r="TLV1" s="812"/>
      <c r="TLW1" s="812"/>
      <c r="TLX1" s="812"/>
      <c r="TLY1" s="812"/>
      <c r="TLZ1" s="812"/>
      <c r="TMA1" s="812"/>
      <c r="TMB1" s="812"/>
      <c r="TMC1" s="812"/>
      <c r="TMD1" s="812"/>
      <c r="TME1" s="812"/>
      <c r="TMF1" s="812"/>
      <c r="TMG1" s="812"/>
      <c r="TMH1" s="812"/>
      <c r="TMI1" s="812"/>
      <c r="TMJ1" s="812"/>
      <c r="TMK1" s="812"/>
      <c r="TML1" s="812"/>
      <c r="TMM1" s="812"/>
      <c r="TMN1" s="812"/>
      <c r="TMO1" s="812"/>
      <c r="TMP1" s="812"/>
      <c r="TMQ1" s="812"/>
      <c r="TMR1" s="812"/>
      <c r="TMS1" s="812"/>
      <c r="TMT1" s="812"/>
      <c r="TMU1" s="812"/>
      <c r="TMV1" s="812"/>
      <c r="TMW1" s="812"/>
      <c r="TMX1" s="812"/>
      <c r="TMY1" s="812"/>
      <c r="TMZ1" s="812"/>
      <c r="TNA1" s="812"/>
      <c r="TNB1" s="812"/>
      <c r="TNC1" s="812"/>
      <c r="TND1" s="812"/>
      <c r="TNE1" s="812"/>
      <c r="TNF1" s="812"/>
      <c r="TNG1" s="812"/>
      <c r="TNH1" s="812"/>
      <c r="TNI1" s="812"/>
      <c r="TNJ1" s="812"/>
      <c r="TNK1" s="812"/>
      <c r="TNL1" s="812"/>
      <c r="TNM1" s="812"/>
      <c r="TNN1" s="812"/>
      <c r="TNO1" s="812"/>
      <c r="TNP1" s="812"/>
      <c r="TNQ1" s="812"/>
      <c r="TNR1" s="812"/>
      <c r="TNS1" s="812"/>
      <c r="TNT1" s="812"/>
      <c r="TNU1" s="812"/>
      <c r="TNV1" s="812"/>
      <c r="TNW1" s="812"/>
      <c r="TNX1" s="812"/>
      <c r="TNY1" s="812"/>
      <c r="TNZ1" s="812"/>
      <c r="TOA1" s="812"/>
      <c r="TOB1" s="812"/>
      <c r="TOC1" s="812"/>
      <c r="TOD1" s="812"/>
      <c r="TOE1" s="812"/>
      <c r="TOF1" s="812"/>
      <c r="TOG1" s="812"/>
      <c r="TOH1" s="812"/>
      <c r="TOI1" s="812"/>
      <c r="TOJ1" s="812"/>
      <c r="TOK1" s="812"/>
      <c r="TOL1" s="812"/>
      <c r="TOM1" s="812"/>
      <c r="TON1" s="812"/>
      <c r="TOO1" s="812"/>
      <c r="TOP1" s="812"/>
      <c r="TOQ1" s="812"/>
      <c r="TOR1" s="812"/>
      <c r="TOS1" s="812"/>
      <c r="TOT1" s="812"/>
      <c r="TOU1" s="812"/>
      <c r="TOV1" s="812"/>
      <c r="TOW1" s="812"/>
      <c r="TOX1" s="812"/>
      <c r="TOY1" s="812"/>
      <c r="TOZ1" s="812"/>
      <c r="TPA1" s="812"/>
      <c r="TPB1" s="812"/>
      <c r="TPC1" s="812"/>
      <c r="TPD1" s="812"/>
      <c r="TPE1" s="812"/>
      <c r="TPF1" s="812"/>
      <c r="TPG1" s="812"/>
      <c r="TPH1" s="812"/>
      <c r="TPI1" s="812"/>
      <c r="TPJ1" s="812"/>
      <c r="TPK1" s="812"/>
      <c r="TPL1" s="812"/>
      <c r="TPM1" s="812"/>
      <c r="TPN1" s="812"/>
      <c r="TPO1" s="812"/>
      <c r="TPP1" s="812"/>
      <c r="TPQ1" s="812"/>
      <c r="TPR1" s="812"/>
      <c r="TPS1" s="812"/>
      <c r="TPT1" s="812"/>
      <c r="TPU1" s="812"/>
      <c r="TPV1" s="812"/>
      <c r="TPW1" s="812"/>
      <c r="TPX1" s="812"/>
      <c r="TPY1" s="812"/>
      <c r="TPZ1" s="812"/>
      <c r="TQA1" s="812"/>
      <c r="TQB1" s="812"/>
      <c r="TQC1" s="812"/>
      <c r="TQD1" s="812"/>
      <c r="TQE1" s="812"/>
      <c r="TQF1" s="812"/>
      <c r="TQG1" s="812"/>
      <c r="TQH1" s="812"/>
      <c r="TQI1" s="812"/>
      <c r="TQJ1" s="812"/>
      <c r="TQK1" s="812"/>
      <c r="TQL1" s="812"/>
      <c r="TQM1" s="812"/>
      <c r="TQN1" s="812"/>
      <c r="TQO1" s="812"/>
      <c r="TQP1" s="812"/>
      <c r="TQQ1" s="812"/>
      <c r="TQR1" s="812"/>
      <c r="TQS1" s="812"/>
      <c r="TQT1" s="812"/>
      <c r="TQU1" s="812"/>
      <c r="TQV1" s="812"/>
      <c r="TQW1" s="812"/>
      <c r="TQX1" s="812"/>
      <c r="TQY1" s="812"/>
      <c r="TQZ1" s="812"/>
      <c r="TRA1" s="812"/>
      <c r="TRB1" s="812"/>
      <c r="TRC1" s="812"/>
      <c r="TRD1" s="812"/>
      <c r="TRE1" s="812"/>
      <c r="TRF1" s="812"/>
      <c r="TRG1" s="812"/>
      <c r="TRH1" s="812"/>
      <c r="TRI1" s="812"/>
      <c r="TRJ1" s="812"/>
      <c r="TRK1" s="812"/>
      <c r="TRL1" s="812"/>
      <c r="TRM1" s="812"/>
      <c r="TRN1" s="812"/>
      <c r="TRO1" s="812"/>
      <c r="TRP1" s="812"/>
      <c r="TRQ1" s="812"/>
      <c r="TRR1" s="812"/>
      <c r="TRS1" s="812"/>
      <c r="TRT1" s="812"/>
      <c r="TRU1" s="812"/>
      <c r="TRV1" s="812"/>
      <c r="TRW1" s="812"/>
      <c r="TRX1" s="812"/>
      <c r="TRY1" s="812"/>
      <c r="TRZ1" s="812"/>
      <c r="TSA1" s="812"/>
      <c r="TSB1" s="812"/>
      <c r="TSC1" s="812"/>
      <c r="TSD1" s="812"/>
      <c r="TSE1" s="812"/>
      <c r="TSF1" s="812"/>
      <c r="TSG1" s="812"/>
      <c r="TSH1" s="812"/>
      <c r="TSI1" s="812"/>
      <c r="TSJ1" s="812"/>
      <c r="TSK1" s="812"/>
      <c r="TSL1" s="812"/>
      <c r="TSM1" s="812"/>
      <c r="TSN1" s="812"/>
      <c r="TSO1" s="812"/>
      <c r="TSP1" s="812"/>
      <c r="TSQ1" s="812"/>
      <c r="TSR1" s="812"/>
      <c r="TSS1" s="812"/>
      <c r="TST1" s="812"/>
      <c r="TSU1" s="812"/>
      <c r="TSV1" s="812"/>
      <c r="TSW1" s="812"/>
      <c r="TSX1" s="812"/>
      <c r="TSY1" s="812"/>
      <c r="TSZ1" s="812"/>
      <c r="TTA1" s="812"/>
      <c r="TTB1" s="812"/>
      <c r="TTC1" s="812"/>
      <c r="TTD1" s="812"/>
      <c r="TTE1" s="812"/>
      <c r="TTF1" s="812"/>
      <c r="TTG1" s="812"/>
      <c r="TTH1" s="812"/>
      <c r="TTI1" s="812"/>
      <c r="TTJ1" s="812"/>
      <c r="TTK1" s="812"/>
      <c r="TTL1" s="812"/>
      <c r="TTM1" s="812"/>
      <c r="TTN1" s="812"/>
      <c r="TTO1" s="812"/>
      <c r="TTP1" s="812"/>
      <c r="TTQ1" s="812"/>
      <c r="TTR1" s="812"/>
      <c r="TTS1" s="812"/>
      <c r="TTT1" s="812"/>
      <c r="TTU1" s="812"/>
      <c r="TTV1" s="812"/>
      <c r="TTW1" s="812"/>
      <c r="TTX1" s="812"/>
      <c r="TTY1" s="812"/>
      <c r="TTZ1" s="812"/>
      <c r="TUA1" s="812"/>
      <c r="TUB1" s="812"/>
      <c r="TUC1" s="812"/>
      <c r="TUD1" s="812"/>
      <c r="TUE1" s="812"/>
      <c r="TUF1" s="812"/>
      <c r="TUG1" s="812"/>
      <c r="TUH1" s="812"/>
      <c r="TUI1" s="812"/>
      <c r="TUJ1" s="812"/>
      <c r="TUK1" s="812"/>
      <c r="TUL1" s="812"/>
      <c r="TUM1" s="812"/>
      <c r="TUN1" s="812"/>
      <c r="TUO1" s="812"/>
      <c r="TUP1" s="812"/>
      <c r="TUQ1" s="812"/>
      <c r="TUR1" s="812"/>
      <c r="TUS1" s="812"/>
      <c r="TUT1" s="812"/>
      <c r="TUU1" s="812"/>
      <c r="TUV1" s="812"/>
      <c r="TUW1" s="812"/>
      <c r="TUX1" s="812"/>
      <c r="TUY1" s="812"/>
      <c r="TUZ1" s="812"/>
      <c r="TVA1" s="812"/>
      <c r="TVB1" s="812"/>
      <c r="TVC1" s="812"/>
      <c r="TVD1" s="812"/>
      <c r="TVE1" s="812"/>
      <c r="TVF1" s="812"/>
      <c r="TVG1" s="812"/>
      <c r="TVH1" s="812"/>
      <c r="TVI1" s="812"/>
      <c r="TVJ1" s="812"/>
      <c r="TVK1" s="812"/>
      <c r="TVL1" s="812"/>
      <c r="TVM1" s="812"/>
      <c r="TVN1" s="812"/>
      <c r="TVO1" s="812"/>
      <c r="TVP1" s="812"/>
      <c r="TVQ1" s="812"/>
      <c r="TVR1" s="812"/>
      <c r="TVS1" s="812"/>
      <c r="TVT1" s="812"/>
      <c r="TVU1" s="812"/>
      <c r="TVV1" s="812"/>
      <c r="TVW1" s="812"/>
      <c r="TVX1" s="812"/>
      <c r="TVY1" s="812"/>
      <c r="TVZ1" s="812"/>
      <c r="TWA1" s="812"/>
      <c r="TWB1" s="812"/>
      <c r="TWC1" s="812"/>
      <c r="TWD1" s="812"/>
      <c r="TWE1" s="812"/>
      <c r="TWF1" s="812"/>
      <c r="TWG1" s="812"/>
      <c r="TWH1" s="812"/>
      <c r="TWI1" s="812"/>
      <c r="TWJ1" s="812"/>
      <c r="TWK1" s="812"/>
      <c r="TWL1" s="812"/>
      <c r="TWM1" s="812"/>
      <c r="TWN1" s="812"/>
      <c r="TWO1" s="812"/>
      <c r="TWP1" s="812"/>
      <c r="TWQ1" s="812"/>
      <c r="TWR1" s="812"/>
      <c r="TWS1" s="812"/>
      <c r="TWT1" s="812"/>
      <c r="TWU1" s="812"/>
      <c r="TWV1" s="812"/>
      <c r="TWW1" s="812"/>
      <c r="TWX1" s="812"/>
      <c r="TWY1" s="812"/>
      <c r="TWZ1" s="812"/>
      <c r="TXA1" s="812"/>
      <c r="TXB1" s="812"/>
      <c r="TXC1" s="812"/>
      <c r="TXD1" s="812"/>
      <c r="TXE1" s="812"/>
      <c r="TXF1" s="812"/>
      <c r="TXG1" s="812"/>
      <c r="TXH1" s="812"/>
      <c r="TXI1" s="812"/>
      <c r="TXJ1" s="812"/>
      <c r="TXK1" s="812"/>
      <c r="TXL1" s="812"/>
      <c r="TXM1" s="812"/>
      <c r="TXN1" s="812"/>
      <c r="TXO1" s="812"/>
      <c r="TXP1" s="812"/>
      <c r="TXQ1" s="812"/>
      <c r="TXR1" s="812"/>
      <c r="TXS1" s="812"/>
      <c r="TXT1" s="812"/>
      <c r="TXU1" s="812"/>
      <c r="TXV1" s="812"/>
      <c r="TXW1" s="812"/>
      <c r="TXX1" s="812"/>
      <c r="TXY1" s="812"/>
      <c r="TXZ1" s="812"/>
      <c r="TYA1" s="812"/>
      <c r="TYB1" s="812"/>
      <c r="TYC1" s="812"/>
      <c r="TYD1" s="812"/>
      <c r="TYE1" s="812"/>
      <c r="TYF1" s="812"/>
      <c r="TYG1" s="812"/>
      <c r="TYH1" s="812"/>
      <c r="TYI1" s="812"/>
      <c r="TYJ1" s="812"/>
      <c r="TYK1" s="812"/>
      <c r="TYL1" s="812"/>
      <c r="TYM1" s="812"/>
      <c r="TYN1" s="812"/>
      <c r="TYO1" s="812"/>
      <c r="TYP1" s="812"/>
      <c r="TYQ1" s="812"/>
      <c r="TYR1" s="812"/>
      <c r="TYS1" s="812"/>
      <c r="TYT1" s="812"/>
      <c r="TYU1" s="812"/>
      <c r="TYV1" s="812"/>
      <c r="TYW1" s="812"/>
      <c r="TYX1" s="812"/>
      <c r="TYY1" s="812"/>
      <c r="TYZ1" s="812"/>
      <c r="TZA1" s="812"/>
      <c r="TZB1" s="812"/>
      <c r="TZC1" s="812"/>
      <c r="TZD1" s="812"/>
      <c r="TZE1" s="812"/>
      <c r="TZF1" s="812"/>
      <c r="TZG1" s="812"/>
      <c r="TZH1" s="812"/>
      <c r="TZI1" s="812"/>
      <c r="TZJ1" s="812"/>
      <c r="TZK1" s="812"/>
      <c r="TZL1" s="812"/>
      <c r="TZM1" s="812"/>
      <c r="TZN1" s="812"/>
      <c r="TZO1" s="812"/>
      <c r="TZP1" s="812"/>
      <c r="TZQ1" s="812"/>
      <c r="TZR1" s="812"/>
      <c r="TZS1" s="812"/>
      <c r="TZT1" s="812"/>
      <c r="TZU1" s="812"/>
      <c r="TZV1" s="812"/>
      <c r="TZW1" s="812"/>
      <c r="TZX1" s="812"/>
      <c r="TZY1" s="812"/>
      <c r="TZZ1" s="812"/>
      <c r="UAA1" s="812"/>
      <c r="UAB1" s="812"/>
      <c r="UAC1" s="812"/>
      <c r="UAD1" s="812"/>
      <c r="UAE1" s="812"/>
      <c r="UAF1" s="812"/>
      <c r="UAG1" s="812"/>
      <c r="UAH1" s="812"/>
      <c r="UAI1" s="812"/>
      <c r="UAJ1" s="812"/>
      <c r="UAK1" s="812"/>
      <c r="UAL1" s="812"/>
      <c r="UAM1" s="812"/>
      <c r="UAN1" s="812"/>
      <c r="UAO1" s="812"/>
      <c r="UAP1" s="812"/>
      <c r="UAQ1" s="812"/>
      <c r="UAR1" s="812"/>
      <c r="UAS1" s="812"/>
      <c r="UAT1" s="812"/>
      <c r="UAU1" s="812"/>
      <c r="UAV1" s="812"/>
      <c r="UAW1" s="812"/>
      <c r="UAX1" s="812"/>
      <c r="UAY1" s="812"/>
      <c r="UAZ1" s="812"/>
      <c r="UBA1" s="812"/>
      <c r="UBB1" s="812"/>
      <c r="UBC1" s="812"/>
      <c r="UBD1" s="812"/>
      <c r="UBE1" s="812"/>
      <c r="UBF1" s="812"/>
      <c r="UBG1" s="812"/>
      <c r="UBH1" s="812"/>
      <c r="UBI1" s="812"/>
      <c r="UBJ1" s="812"/>
      <c r="UBK1" s="812"/>
      <c r="UBL1" s="812"/>
      <c r="UBM1" s="812"/>
      <c r="UBN1" s="812"/>
      <c r="UBO1" s="812"/>
      <c r="UBP1" s="812"/>
      <c r="UBQ1" s="812"/>
      <c r="UBR1" s="812"/>
      <c r="UBS1" s="812"/>
      <c r="UBT1" s="812"/>
      <c r="UBU1" s="812"/>
      <c r="UBV1" s="812"/>
      <c r="UBW1" s="812"/>
      <c r="UBX1" s="812"/>
      <c r="UBY1" s="812"/>
      <c r="UBZ1" s="812"/>
      <c r="UCA1" s="812"/>
      <c r="UCB1" s="812"/>
      <c r="UCC1" s="812"/>
      <c r="UCD1" s="812"/>
      <c r="UCE1" s="812"/>
      <c r="UCF1" s="812"/>
      <c r="UCG1" s="812"/>
      <c r="UCH1" s="812"/>
      <c r="UCI1" s="812"/>
      <c r="UCJ1" s="812"/>
      <c r="UCK1" s="812"/>
      <c r="UCL1" s="812"/>
      <c r="UCM1" s="812"/>
      <c r="UCN1" s="812"/>
      <c r="UCO1" s="812"/>
      <c r="UCP1" s="812"/>
      <c r="UCQ1" s="812"/>
      <c r="UCR1" s="812"/>
      <c r="UCS1" s="812"/>
      <c r="UCT1" s="812"/>
      <c r="UCU1" s="812"/>
      <c r="UCV1" s="812"/>
      <c r="UCW1" s="812"/>
      <c r="UCX1" s="812"/>
      <c r="UCY1" s="812"/>
      <c r="UCZ1" s="812"/>
      <c r="UDA1" s="812"/>
      <c r="UDB1" s="812"/>
      <c r="UDC1" s="812"/>
      <c r="UDD1" s="812"/>
      <c r="UDE1" s="812"/>
      <c r="UDF1" s="812"/>
      <c r="UDG1" s="812"/>
      <c r="UDH1" s="812"/>
      <c r="UDI1" s="812"/>
      <c r="UDJ1" s="812"/>
      <c r="UDK1" s="812"/>
      <c r="UDL1" s="812"/>
      <c r="UDM1" s="812"/>
      <c r="UDN1" s="812"/>
      <c r="UDO1" s="812"/>
      <c r="UDP1" s="812"/>
      <c r="UDQ1" s="812"/>
      <c r="UDR1" s="812"/>
      <c r="UDS1" s="812"/>
      <c r="UDT1" s="812"/>
      <c r="UDU1" s="812"/>
      <c r="UDV1" s="812"/>
      <c r="UDW1" s="812"/>
      <c r="UDX1" s="812"/>
      <c r="UDY1" s="812"/>
      <c r="UDZ1" s="812"/>
      <c r="UEA1" s="812"/>
      <c r="UEB1" s="812"/>
      <c r="UEC1" s="812"/>
      <c r="UED1" s="812"/>
      <c r="UEE1" s="812"/>
      <c r="UEF1" s="812"/>
      <c r="UEG1" s="812"/>
      <c r="UEH1" s="812"/>
      <c r="UEI1" s="812"/>
      <c r="UEJ1" s="812"/>
      <c r="UEK1" s="812"/>
      <c r="UEL1" s="812"/>
      <c r="UEM1" s="812"/>
      <c r="UEN1" s="812"/>
      <c r="UEO1" s="812"/>
      <c r="UEP1" s="812"/>
      <c r="UEQ1" s="812"/>
      <c r="UER1" s="812"/>
      <c r="UES1" s="812"/>
      <c r="UET1" s="812"/>
      <c r="UEU1" s="812"/>
      <c r="UEV1" s="812"/>
      <c r="UEW1" s="812"/>
      <c r="UEX1" s="812"/>
      <c r="UEY1" s="812"/>
      <c r="UEZ1" s="812"/>
      <c r="UFA1" s="812"/>
      <c r="UFB1" s="812"/>
      <c r="UFC1" s="812"/>
      <c r="UFD1" s="812"/>
      <c r="UFE1" s="812"/>
      <c r="UFF1" s="812"/>
      <c r="UFG1" s="812"/>
      <c r="UFH1" s="812"/>
      <c r="UFI1" s="812"/>
      <c r="UFJ1" s="812"/>
      <c r="UFK1" s="812"/>
      <c r="UFL1" s="812"/>
      <c r="UFM1" s="812"/>
      <c r="UFN1" s="812"/>
      <c r="UFO1" s="812"/>
      <c r="UFP1" s="812"/>
      <c r="UFQ1" s="812"/>
      <c r="UFR1" s="812"/>
      <c r="UFS1" s="812"/>
      <c r="UFT1" s="812"/>
      <c r="UFU1" s="812"/>
      <c r="UFV1" s="812"/>
      <c r="UFW1" s="812"/>
      <c r="UFX1" s="812"/>
      <c r="UFY1" s="812"/>
      <c r="UFZ1" s="812"/>
      <c r="UGA1" s="812"/>
      <c r="UGB1" s="812"/>
      <c r="UGC1" s="812"/>
      <c r="UGD1" s="812"/>
      <c r="UGE1" s="812"/>
      <c r="UGF1" s="812"/>
      <c r="UGG1" s="812"/>
      <c r="UGH1" s="812"/>
      <c r="UGI1" s="812"/>
      <c r="UGJ1" s="812"/>
      <c r="UGK1" s="812"/>
      <c r="UGL1" s="812"/>
      <c r="UGM1" s="812"/>
      <c r="UGN1" s="812"/>
      <c r="UGO1" s="812"/>
      <c r="UGP1" s="812"/>
      <c r="UGQ1" s="812"/>
      <c r="UGR1" s="812"/>
      <c r="UGS1" s="812"/>
      <c r="UGT1" s="812"/>
      <c r="UGU1" s="812"/>
      <c r="UGV1" s="812"/>
      <c r="UGW1" s="812"/>
      <c r="UGX1" s="812"/>
      <c r="UGY1" s="812"/>
      <c r="UGZ1" s="812"/>
      <c r="UHA1" s="812"/>
      <c r="UHB1" s="812"/>
      <c r="UHC1" s="812"/>
      <c r="UHD1" s="812"/>
      <c r="UHE1" s="812"/>
      <c r="UHF1" s="812"/>
      <c r="UHG1" s="812"/>
      <c r="UHH1" s="812"/>
      <c r="UHI1" s="812"/>
      <c r="UHJ1" s="812"/>
      <c r="UHK1" s="812"/>
      <c r="UHL1" s="812"/>
      <c r="UHM1" s="812"/>
      <c r="UHN1" s="812"/>
      <c r="UHO1" s="812"/>
      <c r="UHP1" s="812"/>
      <c r="UHQ1" s="812"/>
      <c r="UHR1" s="812"/>
      <c r="UHS1" s="812"/>
      <c r="UHT1" s="812"/>
      <c r="UHU1" s="812"/>
      <c r="UHV1" s="812"/>
      <c r="UHW1" s="812"/>
      <c r="UHX1" s="812"/>
      <c r="UHY1" s="812"/>
      <c r="UHZ1" s="812"/>
      <c r="UIA1" s="812"/>
      <c r="UIB1" s="812"/>
      <c r="UIC1" s="812"/>
      <c r="UID1" s="812"/>
      <c r="UIE1" s="812"/>
      <c r="UIF1" s="812"/>
      <c r="UIG1" s="812"/>
      <c r="UIH1" s="812"/>
      <c r="UII1" s="812"/>
      <c r="UIJ1" s="812"/>
      <c r="UIK1" s="812"/>
      <c r="UIL1" s="812"/>
      <c r="UIM1" s="812"/>
      <c r="UIN1" s="812"/>
      <c r="UIO1" s="812"/>
      <c r="UIP1" s="812"/>
      <c r="UIQ1" s="812"/>
      <c r="UIR1" s="812"/>
      <c r="UIS1" s="812"/>
      <c r="UIT1" s="812"/>
      <c r="UIU1" s="812"/>
      <c r="UIV1" s="812"/>
      <c r="UIW1" s="812"/>
      <c r="UIX1" s="812"/>
      <c r="UIY1" s="812"/>
      <c r="UIZ1" s="812"/>
      <c r="UJA1" s="812"/>
      <c r="UJB1" s="812"/>
      <c r="UJC1" s="812"/>
      <c r="UJD1" s="812"/>
      <c r="UJE1" s="812"/>
      <c r="UJF1" s="812"/>
      <c r="UJG1" s="812"/>
      <c r="UJH1" s="812"/>
      <c r="UJI1" s="812"/>
      <c r="UJJ1" s="812"/>
      <c r="UJK1" s="812"/>
      <c r="UJL1" s="812"/>
      <c r="UJM1" s="812"/>
      <c r="UJN1" s="812"/>
      <c r="UJO1" s="812"/>
      <c r="UJP1" s="812"/>
      <c r="UJQ1" s="812"/>
      <c r="UJR1" s="812"/>
      <c r="UJS1" s="812"/>
      <c r="UJT1" s="812"/>
      <c r="UJU1" s="812"/>
      <c r="UJV1" s="812"/>
      <c r="UJW1" s="812"/>
      <c r="UJX1" s="812"/>
      <c r="UJY1" s="812"/>
      <c r="UJZ1" s="812"/>
      <c r="UKA1" s="812"/>
      <c r="UKB1" s="812"/>
      <c r="UKC1" s="812"/>
      <c r="UKD1" s="812"/>
      <c r="UKE1" s="812"/>
      <c r="UKF1" s="812"/>
      <c r="UKG1" s="812"/>
      <c r="UKH1" s="812"/>
      <c r="UKI1" s="812"/>
      <c r="UKJ1" s="812"/>
      <c r="UKK1" s="812"/>
      <c r="UKL1" s="812"/>
      <c r="UKM1" s="812"/>
      <c r="UKN1" s="812"/>
      <c r="UKO1" s="812"/>
      <c r="UKP1" s="812"/>
      <c r="UKQ1" s="812"/>
      <c r="UKR1" s="812"/>
      <c r="UKS1" s="812"/>
      <c r="UKT1" s="812"/>
      <c r="UKU1" s="812"/>
      <c r="UKV1" s="812"/>
      <c r="UKW1" s="812"/>
      <c r="UKX1" s="812"/>
      <c r="UKY1" s="812"/>
      <c r="UKZ1" s="812"/>
      <c r="ULA1" s="812"/>
      <c r="ULB1" s="812"/>
      <c r="ULC1" s="812"/>
      <c r="ULD1" s="812"/>
      <c r="ULE1" s="812"/>
      <c r="ULF1" s="812"/>
      <c r="ULG1" s="812"/>
      <c r="ULH1" s="812"/>
      <c r="ULI1" s="812"/>
      <c r="ULJ1" s="812"/>
      <c r="ULK1" s="812"/>
      <c r="ULL1" s="812"/>
      <c r="ULM1" s="812"/>
      <c r="ULN1" s="812"/>
      <c r="ULO1" s="812"/>
      <c r="ULP1" s="812"/>
      <c r="ULQ1" s="812"/>
      <c r="ULR1" s="812"/>
      <c r="ULS1" s="812"/>
      <c r="ULT1" s="812"/>
      <c r="ULU1" s="812"/>
      <c r="ULV1" s="812"/>
      <c r="ULW1" s="812"/>
      <c r="ULX1" s="812"/>
      <c r="ULY1" s="812"/>
      <c r="ULZ1" s="812"/>
      <c r="UMA1" s="812"/>
      <c r="UMB1" s="812"/>
      <c r="UMC1" s="812"/>
      <c r="UMD1" s="812"/>
      <c r="UME1" s="812"/>
      <c r="UMF1" s="812"/>
      <c r="UMG1" s="812"/>
      <c r="UMH1" s="812"/>
      <c r="UMI1" s="812"/>
      <c r="UMJ1" s="812"/>
      <c r="UMK1" s="812"/>
      <c r="UML1" s="812"/>
      <c r="UMM1" s="812"/>
      <c r="UMN1" s="812"/>
      <c r="UMO1" s="812"/>
      <c r="UMP1" s="812"/>
      <c r="UMQ1" s="812"/>
      <c r="UMR1" s="812"/>
      <c r="UMS1" s="812"/>
      <c r="UMT1" s="812"/>
      <c r="UMU1" s="812"/>
      <c r="UMV1" s="812"/>
      <c r="UMW1" s="812"/>
      <c r="UMX1" s="812"/>
      <c r="UMY1" s="812"/>
      <c r="UMZ1" s="812"/>
      <c r="UNA1" s="812"/>
      <c r="UNB1" s="812"/>
      <c r="UNC1" s="812"/>
      <c r="UND1" s="812"/>
      <c r="UNE1" s="812"/>
      <c r="UNF1" s="812"/>
      <c r="UNG1" s="812"/>
      <c r="UNH1" s="812"/>
      <c r="UNI1" s="812"/>
      <c r="UNJ1" s="812"/>
      <c r="UNK1" s="812"/>
      <c r="UNL1" s="812"/>
      <c r="UNM1" s="812"/>
      <c r="UNN1" s="812"/>
      <c r="UNO1" s="812"/>
      <c r="UNP1" s="812"/>
      <c r="UNQ1" s="812"/>
      <c r="UNR1" s="812"/>
      <c r="UNS1" s="812"/>
      <c r="UNT1" s="812"/>
      <c r="UNU1" s="812"/>
      <c r="UNV1" s="812"/>
      <c r="UNW1" s="812"/>
      <c r="UNX1" s="812"/>
      <c r="UNY1" s="812"/>
      <c r="UNZ1" s="812"/>
      <c r="UOA1" s="812"/>
      <c r="UOB1" s="812"/>
      <c r="UOC1" s="812"/>
      <c r="UOD1" s="812"/>
      <c r="UOE1" s="812"/>
      <c r="UOF1" s="812"/>
      <c r="UOG1" s="812"/>
      <c r="UOH1" s="812"/>
      <c r="UOI1" s="812"/>
      <c r="UOJ1" s="812"/>
      <c r="UOK1" s="812"/>
      <c r="UOL1" s="812"/>
      <c r="UOM1" s="812"/>
      <c r="UON1" s="812"/>
      <c r="UOO1" s="812"/>
      <c r="UOP1" s="812"/>
      <c r="UOQ1" s="812"/>
      <c r="UOR1" s="812"/>
      <c r="UOS1" s="812"/>
      <c r="UOT1" s="812"/>
      <c r="UOU1" s="812"/>
      <c r="UOV1" s="812"/>
      <c r="UOW1" s="812"/>
      <c r="UOX1" s="812"/>
      <c r="UOY1" s="812"/>
      <c r="UOZ1" s="812"/>
      <c r="UPA1" s="812"/>
      <c r="UPB1" s="812"/>
      <c r="UPC1" s="812"/>
      <c r="UPD1" s="812"/>
      <c r="UPE1" s="812"/>
      <c r="UPF1" s="812"/>
      <c r="UPG1" s="812"/>
      <c r="UPH1" s="812"/>
      <c r="UPI1" s="812"/>
      <c r="UPJ1" s="812"/>
      <c r="UPK1" s="812"/>
      <c r="UPL1" s="812"/>
      <c r="UPM1" s="812"/>
      <c r="UPN1" s="812"/>
      <c r="UPO1" s="812"/>
      <c r="UPP1" s="812"/>
      <c r="UPQ1" s="812"/>
      <c r="UPR1" s="812"/>
      <c r="UPS1" s="812"/>
      <c r="UPT1" s="812"/>
      <c r="UPU1" s="812"/>
      <c r="UPV1" s="812"/>
      <c r="UPW1" s="812"/>
      <c r="UPX1" s="812"/>
      <c r="UPY1" s="812"/>
      <c r="UPZ1" s="812"/>
      <c r="UQA1" s="812"/>
      <c r="UQB1" s="812"/>
      <c r="UQC1" s="812"/>
      <c r="UQD1" s="812"/>
      <c r="UQE1" s="812"/>
      <c r="UQF1" s="812"/>
      <c r="UQG1" s="812"/>
      <c r="UQH1" s="812"/>
      <c r="UQI1" s="812"/>
      <c r="UQJ1" s="812"/>
      <c r="UQK1" s="812"/>
      <c r="UQL1" s="812"/>
      <c r="UQM1" s="812"/>
      <c r="UQN1" s="812"/>
      <c r="UQO1" s="812"/>
      <c r="UQP1" s="812"/>
      <c r="UQQ1" s="812"/>
      <c r="UQR1" s="812"/>
      <c r="UQS1" s="812"/>
      <c r="UQT1" s="812"/>
      <c r="UQU1" s="812"/>
      <c r="UQV1" s="812"/>
      <c r="UQW1" s="812"/>
      <c r="UQX1" s="812"/>
      <c r="UQY1" s="812"/>
      <c r="UQZ1" s="812"/>
      <c r="URA1" s="812"/>
      <c r="URB1" s="812"/>
      <c r="URC1" s="812"/>
      <c r="URD1" s="812"/>
      <c r="URE1" s="812"/>
      <c r="URF1" s="812"/>
      <c r="URG1" s="812"/>
      <c r="URH1" s="812"/>
      <c r="URI1" s="812"/>
      <c r="URJ1" s="812"/>
      <c r="URK1" s="812"/>
      <c r="URL1" s="812"/>
      <c r="URM1" s="812"/>
      <c r="URN1" s="812"/>
      <c r="URO1" s="812"/>
      <c r="URP1" s="812"/>
      <c r="URQ1" s="812"/>
      <c r="URR1" s="812"/>
      <c r="URS1" s="812"/>
      <c r="URT1" s="812"/>
      <c r="URU1" s="812"/>
      <c r="URV1" s="812"/>
      <c r="URW1" s="812"/>
      <c r="URX1" s="812"/>
      <c r="URY1" s="812"/>
      <c r="URZ1" s="812"/>
      <c r="USA1" s="812"/>
      <c r="USB1" s="812"/>
      <c r="USC1" s="812"/>
      <c r="USD1" s="812"/>
      <c r="USE1" s="812"/>
      <c r="USF1" s="812"/>
      <c r="USG1" s="812"/>
      <c r="USH1" s="812"/>
      <c r="USI1" s="812"/>
      <c r="USJ1" s="812"/>
      <c r="USK1" s="812"/>
      <c r="USL1" s="812"/>
      <c r="USM1" s="812"/>
      <c r="USN1" s="812"/>
      <c r="USO1" s="812"/>
      <c r="USP1" s="812"/>
      <c r="USQ1" s="812"/>
      <c r="USR1" s="812"/>
      <c r="USS1" s="812"/>
      <c r="UST1" s="812"/>
      <c r="USU1" s="812"/>
      <c r="USV1" s="812"/>
      <c r="USW1" s="812"/>
      <c r="USX1" s="812"/>
      <c r="USY1" s="812"/>
      <c r="USZ1" s="812"/>
      <c r="UTA1" s="812"/>
      <c r="UTB1" s="812"/>
      <c r="UTC1" s="812"/>
      <c r="UTD1" s="812"/>
      <c r="UTE1" s="812"/>
      <c r="UTF1" s="812"/>
      <c r="UTG1" s="812"/>
      <c r="UTH1" s="812"/>
      <c r="UTI1" s="812"/>
      <c r="UTJ1" s="812"/>
      <c r="UTK1" s="812"/>
      <c r="UTL1" s="812"/>
      <c r="UTM1" s="812"/>
      <c r="UTN1" s="812"/>
      <c r="UTO1" s="812"/>
      <c r="UTP1" s="812"/>
      <c r="UTQ1" s="812"/>
      <c r="UTR1" s="812"/>
      <c r="UTS1" s="812"/>
      <c r="UTT1" s="812"/>
      <c r="UTU1" s="812"/>
      <c r="UTV1" s="812"/>
      <c r="UTW1" s="812"/>
      <c r="UTX1" s="812"/>
      <c r="UTY1" s="812"/>
      <c r="UTZ1" s="812"/>
      <c r="UUA1" s="812"/>
      <c r="UUB1" s="812"/>
      <c r="UUC1" s="812"/>
      <c r="UUD1" s="812"/>
      <c r="UUE1" s="812"/>
      <c r="UUF1" s="812"/>
      <c r="UUG1" s="812"/>
      <c r="UUH1" s="812"/>
      <c r="UUI1" s="812"/>
      <c r="UUJ1" s="812"/>
      <c r="UUK1" s="812"/>
      <c r="UUL1" s="812"/>
      <c r="UUM1" s="812"/>
      <c r="UUN1" s="812"/>
      <c r="UUO1" s="812"/>
      <c r="UUP1" s="812"/>
      <c r="UUQ1" s="812"/>
      <c r="UUR1" s="812"/>
      <c r="UUS1" s="812"/>
      <c r="UUT1" s="812"/>
      <c r="UUU1" s="812"/>
      <c r="UUV1" s="812"/>
      <c r="UUW1" s="812"/>
      <c r="UUX1" s="812"/>
      <c r="UUY1" s="812"/>
      <c r="UUZ1" s="812"/>
      <c r="UVA1" s="812"/>
      <c r="UVB1" s="812"/>
      <c r="UVC1" s="812"/>
      <c r="UVD1" s="812"/>
      <c r="UVE1" s="812"/>
      <c r="UVF1" s="812"/>
      <c r="UVG1" s="812"/>
      <c r="UVH1" s="812"/>
      <c r="UVI1" s="812"/>
      <c r="UVJ1" s="812"/>
      <c r="UVK1" s="812"/>
      <c r="UVL1" s="812"/>
      <c r="UVM1" s="812"/>
      <c r="UVN1" s="812"/>
      <c r="UVO1" s="812"/>
      <c r="UVP1" s="812"/>
      <c r="UVQ1" s="812"/>
      <c r="UVR1" s="812"/>
      <c r="UVS1" s="812"/>
      <c r="UVT1" s="812"/>
      <c r="UVU1" s="812"/>
      <c r="UVV1" s="812"/>
      <c r="UVW1" s="812"/>
      <c r="UVX1" s="812"/>
      <c r="UVY1" s="812"/>
      <c r="UVZ1" s="812"/>
      <c r="UWA1" s="812"/>
      <c r="UWB1" s="812"/>
      <c r="UWC1" s="812"/>
      <c r="UWD1" s="812"/>
      <c r="UWE1" s="812"/>
      <c r="UWF1" s="812"/>
      <c r="UWG1" s="812"/>
      <c r="UWH1" s="812"/>
      <c r="UWI1" s="812"/>
      <c r="UWJ1" s="812"/>
      <c r="UWK1" s="812"/>
      <c r="UWL1" s="812"/>
      <c r="UWM1" s="812"/>
      <c r="UWN1" s="812"/>
      <c r="UWO1" s="812"/>
      <c r="UWP1" s="812"/>
      <c r="UWQ1" s="812"/>
      <c r="UWR1" s="812"/>
      <c r="UWS1" s="812"/>
      <c r="UWT1" s="812"/>
      <c r="UWU1" s="812"/>
      <c r="UWV1" s="812"/>
      <c r="UWW1" s="812"/>
      <c r="UWX1" s="812"/>
      <c r="UWY1" s="812"/>
      <c r="UWZ1" s="812"/>
      <c r="UXA1" s="812"/>
      <c r="UXB1" s="812"/>
      <c r="UXC1" s="812"/>
      <c r="UXD1" s="812"/>
      <c r="UXE1" s="812"/>
      <c r="UXF1" s="812"/>
      <c r="UXG1" s="812"/>
      <c r="UXH1" s="812"/>
      <c r="UXI1" s="812"/>
      <c r="UXJ1" s="812"/>
      <c r="UXK1" s="812"/>
      <c r="UXL1" s="812"/>
      <c r="UXM1" s="812"/>
      <c r="UXN1" s="812"/>
      <c r="UXO1" s="812"/>
      <c r="UXP1" s="812"/>
      <c r="UXQ1" s="812"/>
      <c r="UXR1" s="812"/>
      <c r="UXS1" s="812"/>
      <c r="UXT1" s="812"/>
      <c r="UXU1" s="812"/>
      <c r="UXV1" s="812"/>
      <c r="UXW1" s="812"/>
      <c r="UXX1" s="812"/>
      <c r="UXY1" s="812"/>
      <c r="UXZ1" s="812"/>
      <c r="UYA1" s="812"/>
      <c r="UYB1" s="812"/>
      <c r="UYC1" s="812"/>
      <c r="UYD1" s="812"/>
      <c r="UYE1" s="812"/>
      <c r="UYF1" s="812"/>
      <c r="UYG1" s="812"/>
      <c r="UYH1" s="812"/>
      <c r="UYI1" s="812"/>
      <c r="UYJ1" s="812"/>
      <c r="UYK1" s="812"/>
      <c r="UYL1" s="812"/>
      <c r="UYM1" s="812"/>
      <c r="UYN1" s="812"/>
      <c r="UYO1" s="812"/>
      <c r="UYP1" s="812"/>
      <c r="UYQ1" s="812"/>
      <c r="UYR1" s="812"/>
      <c r="UYS1" s="812"/>
      <c r="UYT1" s="812"/>
      <c r="UYU1" s="812"/>
      <c r="UYV1" s="812"/>
      <c r="UYW1" s="812"/>
      <c r="UYX1" s="812"/>
      <c r="UYY1" s="812"/>
      <c r="UYZ1" s="812"/>
      <c r="UZA1" s="812"/>
      <c r="UZB1" s="812"/>
      <c r="UZC1" s="812"/>
      <c r="UZD1" s="812"/>
      <c r="UZE1" s="812"/>
      <c r="UZF1" s="812"/>
      <c r="UZG1" s="812"/>
      <c r="UZH1" s="812"/>
      <c r="UZI1" s="812"/>
      <c r="UZJ1" s="812"/>
      <c r="UZK1" s="812"/>
      <c r="UZL1" s="812"/>
      <c r="UZM1" s="812"/>
      <c r="UZN1" s="812"/>
      <c r="UZO1" s="812"/>
      <c r="UZP1" s="812"/>
      <c r="UZQ1" s="812"/>
      <c r="UZR1" s="812"/>
      <c r="UZS1" s="812"/>
      <c r="UZT1" s="812"/>
      <c r="UZU1" s="812"/>
      <c r="UZV1" s="812"/>
      <c r="UZW1" s="812"/>
      <c r="UZX1" s="812"/>
      <c r="UZY1" s="812"/>
      <c r="UZZ1" s="812"/>
      <c r="VAA1" s="812"/>
      <c r="VAB1" s="812"/>
      <c r="VAC1" s="812"/>
      <c r="VAD1" s="812"/>
      <c r="VAE1" s="812"/>
      <c r="VAF1" s="812"/>
      <c r="VAG1" s="812"/>
      <c r="VAH1" s="812"/>
      <c r="VAI1" s="812"/>
      <c r="VAJ1" s="812"/>
      <c r="VAK1" s="812"/>
      <c r="VAL1" s="812"/>
      <c r="VAM1" s="812"/>
      <c r="VAN1" s="812"/>
      <c r="VAO1" s="812"/>
      <c r="VAP1" s="812"/>
      <c r="VAQ1" s="812"/>
      <c r="VAR1" s="812"/>
      <c r="VAS1" s="812"/>
      <c r="VAT1" s="812"/>
      <c r="VAU1" s="812"/>
      <c r="VAV1" s="812"/>
      <c r="VAW1" s="812"/>
      <c r="VAX1" s="812"/>
      <c r="VAY1" s="812"/>
      <c r="VAZ1" s="812"/>
      <c r="VBA1" s="812"/>
      <c r="VBB1" s="812"/>
      <c r="VBC1" s="812"/>
      <c r="VBD1" s="812"/>
      <c r="VBE1" s="812"/>
      <c r="VBF1" s="812"/>
      <c r="VBG1" s="812"/>
      <c r="VBH1" s="812"/>
      <c r="VBI1" s="812"/>
      <c r="VBJ1" s="812"/>
      <c r="VBK1" s="812"/>
      <c r="VBL1" s="812"/>
      <c r="VBM1" s="812"/>
      <c r="VBN1" s="812"/>
      <c r="VBO1" s="812"/>
      <c r="VBP1" s="812"/>
      <c r="VBQ1" s="812"/>
      <c r="VBR1" s="812"/>
      <c r="VBS1" s="812"/>
      <c r="VBT1" s="812"/>
      <c r="VBU1" s="812"/>
      <c r="VBV1" s="812"/>
      <c r="VBW1" s="812"/>
      <c r="VBX1" s="812"/>
      <c r="VBY1" s="812"/>
      <c r="VBZ1" s="812"/>
      <c r="VCA1" s="812"/>
      <c r="VCB1" s="812"/>
      <c r="VCC1" s="812"/>
      <c r="VCD1" s="812"/>
      <c r="VCE1" s="812"/>
      <c r="VCF1" s="812"/>
      <c r="VCG1" s="812"/>
      <c r="VCH1" s="812"/>
      <c r="VCI1" s="812"/>
      <c r="VCJ1" s="812"/>
      <c r="VCK1" s="812"/>
      <c r="VCL1" s="812"/>
      <c r="VCM1" s="812"/>
      <c r="VCN1" s="812"/>
      <c r="VCO1" s="812"/>
      <c r="VCP1" s="812"/>
      <c r="VCQ1" s="812"/>
      <c r="VCR1" s="812"/>
      <c r="VCS1" s="812"/>
      <c r="VCT1" s="812"/>
      <c r="VCU1" s="812"/>
      <c r="VCV1" s="812"/>
      <c r="VCW1" s="812"/>
      <c r="VCX1" s="812"/>
      <c r="VCY1" s="812"/>
      <c r="VCZ1" s="812"/>
      <c r="VDA1" s="812"/>
      <c r="VDB1" s="812"/>
      <c r="VDC1" s="812"/>
      <c r="VDD1" s="812"/>
      <c r="VDE1" s="812"/>
      <c r="VDF1" s="812"/>
      <c r="VDG1" s="812"/>
      <c r="VDH1" s="812"/>
      <c r="VDI1" s="812"/>
      <c r="VDJ1" s="812"/>
      <c r="VDK1" s="812"/>
      <c r="VDL1" s="812"/>
      <c r="VDM1" s="812"/>
      <c r="VDN1" s="812"/>
      <c r="VDO1" s="812"/>
      <c r="VDP1" s="812"/>
      <c r="VDQ1" s="812"/>
      <c r="VDR1" s="812"/>
      <c r="VDS1" s="812"/>
      <c r="VDT1" s="812"/>
      <c r="VDU1" s="812"/>
      <c r="VDV1" s="812"/>
      <c r="VDW1" s="812"/>
      <c r="VDX1" s="812"/>
      <c r="VDY1" s="812"/>
      <c r="VDZ1" s="812"/>
      <c r="VEA1" s="812"/>
      <c r="VEB1" s="812"/>
      <c r="VEC1" s="812"/>
      <c r="VED1" s="812"/>
      <c r="VEE1" s="812"/>
      <c r="VEF1" s="812"/>
      <c r="VEG1" s="812"/>
      <c r="VEH1" s="812"/>
      <c r="VEI1" s="812"/>
      <c r="VEJ1" s="812"/>
      <c r="VEK1" s="812"/>
      <c r="VEL1" s="812"/>
      <c r="VEM1" s="812"/>
      <c r="VEN1" s="812"/>
      <c r="VEO1" s="812"/>
      <c r="VEP1" s="812"/>
      <c r="VEQ1" s="812"/>
      <c r="VER1" s="812"/>
      <c r="VES1" s="812"/>
      <c r="VET1" s="812"/>
      <c r="VEU1" s="812"/>
      <c r="VEV1" s="812"/>
      <c r="VEW1" s="812"/>
      <c r="VEX1" s="812"/>
      <c r="VEY1" s="812"/>
      <c r="VEZ1" s="812"/>
      <c r="VFA1" s="812"/>
      <c r="VFB1" s="812"/>
      <c r="VFC1" s="812"/>
      <c r="VFD1" s="812"/>
      <c r="VFE1" s="812"/>
      <c r="VFF1" s="812"/>
      <c r="VFG1" s="812"/>
      <c r="VFH1" s="812"/>
      <c r="VFI1" s="812"/>
      <c r="VFJ1" s="812"/>
      <c r="VFK1" s="812"/>
      <c r="VFL1" s="812"/>
      <c r="VFM1" s="812"/>
      <c r="VFN1" s="812"/>
      <c r="VFO1" s="812"/>
      <c r="VFP1" s="812"/>
      <c r="VFQ1" s="812"/>
      <c r="VFR1" s="812"/>
      <c r="VFS1" s="812"/>
      <c r="VFT1" s="812"/>
      <c r="VFU1" s="812"/>
      <c r="VFV1" s="812"/>
      <c r="VFW1" s="812"/>
      <c r="VFX1" s="812"/>
      <c r="VFY1" s="812"/>
      <c r="VFZ1" s="812"/>
      <c r="VGA1" s="812"/>
      <c r="VGB1" s="812"/>
      <c r="VGC1" s="812"/>
      <c r="VGD1" s="812"/>
      <c r="VGE1" s="812"/>
      <c r="VGF1" s="812"/>
      <c r="VGG1" s="812"/>
      <c r="VGH1" s="812"/>
      <c r="VGI1" s="812"/>
      <c r="VGJ1" s="812"/>
      <c r="VGK1" s="812"/>
      <c r="VGL1" s="812"/>
      <c r="VGM1" s="812"/>
      <c r="VGN1" s="812"/>
      <c r="VGO1" s="812"/>
      <c r="VGP1" s="812"/>
      <c r="VGQ1" s="812"/>
      <c r="VGR1" s="812"/>
      <c r="VGS1" s="812"/>
      <c r="VGT1" s="812"/>
      <c r="VGU1" s="812"/>
      <c r="VGV1" s="812"/>
      <c r="VGW1" s="812"/>
      <c r="VGX1" s="812"/>
      <c r="VGY1" s="812"/>
      <c r="VGZ1" s="812"/>
      <c r="VHA1" s="812"/>
      <c r="VHB1" s="812"/>
      <c r="VHC1" s="812"/>
      <c r="VHD1" s="812"/>
      <c r="VHE1" s="812"/>
      <c r="VHF1" s="812"/>
      <c r="VHG1" s="812"/>
      <c r="VHH1" s="812"/>
      <c r="VHI1" s="812"/>
      <c r="VHJ1" s="812"/>
      <c r="VHK1" s="812"/>
      <c r="VHL1" s="812"/>
      <c r="VHM1" s="812"/>
      <c r="VHN1" s="812"/>
      <c r="VHO1" s="812"/>
      <c r="VHP1" s="812"/>
      <c r="VHQ1" s="812"/>
      <c r="VHR1" s="812"/>
      <c r="VHS1" s="812"/>
      <c r="VHT1" s="812"/>
      <c r="VHU1" s="812"/>
      <c r="VHV1" s="812"/>
      <c r="VHW1" s="812"/>
      <c r="VHX1" s="812"/>
      <c r="VHY1" s="812"/>
      <c r="VHZ1" s="812"/>
      <c r="VIA1" s="812"/>
      <c r="VIB1" s="812"/>
      <c r="VIC1" s="812"/>
      <c r="VID1" s="812"/>
      <c r="VIE1" s="812"/>
      <c r="VIF1" s="812"/>
      <c r="VIG1" s="812"/>
      <c r="VIH1" s="812"/>
      <c r="VII1" s="812"/>
      <c r="VIJ1" s="812"/>
      <c r="VIK1" s="812"/>
      <c r="VIL1" s="812"/>
      <c r="VIM1" s="812"/>
      <c r="VIN1" s="812"/>
      <c r="VIO1" s="812"/>
      <c r="VIP1" s="812"/>
      <c r="VIQ1" s="812"/>
      <c r="VIR1" s="812"/>
      <c r="VIS1" s="812"/>
      <c r="VIT1" s="812"/>
      <c r="VIU1" s="812"/>
      <c r="VIV1" s="812"/>
      <c r="VIW1" s="812"/>
      <c r="VIX1" s="812"/>
      <c r="VIY1" s="812"/>
      <c r="VIZ1" s="812"/>
      <c r="VJA1" s="812"/>
      <c r="VJB1" s="812"/>
      <c r="VJC1" s="812"/>
      <c r="VJD1" s="812"/>
      <c r="VJE1" s="812"/>
      <c r="VJF1" s="812"/>
      <c r="VJG1" s="812"/>
      <c r="VJH1" s="812"/>
      <c r="VJI1" s="812"/>
      <c r="VJJ1" s="812"/>
      <c r="VJK1" s="812"/>
      <c r="VJL1" s="812"/>
      <c r="VJM1" s="812"/>
      <c r="VJN1" s="812"/>
      <c r="VJO1" s="812"/>
      <c r="VJP1" s="812"/>
      <c r="VJQ1" s="812"/>
      <c r="VJR1" s="812"/>
      <c r="VJS1" s="812"/>
      <c r="VJT1" s="812"/>
      <c r="VJU1" s="812"/>
      <c r="VJV1" s="812"/>
      <c r="VJW1" s="812"/>
      <c r="VJX1" s="812"/>
      <c r="VJY1" s="812"/>
      <c r="VJZ1" s="812"/>
      <c r="VKA1" s="812"/>
      <c r="VKB1" s="812"/>
      <c r="VKC1" s="812"/>
      <c r="VKD1" s="812"/>
      <c r="VKE1" s="812"/>
      <c r="VKF1" s="812"/>
      <c r="VKG1" s="812"/>
      <c r="VKH1" s="812"/>
      <c r="VKI1" s="812"/>
      <c r="VKJ1" s="812"/>
      <c r="VKK1" s="812"/>
      <c r="VKL1" s="812"/>
      <c r="VKM1" s="812"/>
      <c r="VKN1" s="812"/>
      <c r="VKO1" s="812"/>
      <c r="VKP1" s="812"/>
      <c r="VKQ1" s="812"/>
      <c r="VKR1" s="812"/>
      <c r="VKS1" s="812"/>
      <c r="VKT1" s="812"/>
      <c r="VKU1" s="812"/>
      <c r="VKV1" s="812"/>
      <c r="VKW1" s="812"/>
      <c r="VKX1" s="812"/>
      <c r="VKY1" s="812"/>
      <c r="VKZ1" s="812"/>
      <c r="VLA1" s="812"/>
      <c r="VLB1" s="812"/>
      <c r="VLC1" s="812"/>
      <c r="VLD1" s="812"/>
      <c r="VLE1" s="812"/>
      <c r="VLF1" s="812"/>
      <c r="VLG1" s="812"/>
      <c r="VLH1" s="812"/>
      <c r="VLI1" s="812"/>
      <c r="VLJ1" s="812"/>
      <c r="VLK1" s="812"/>
      <c r="VLL1" s="812"/>
      <c r="VLM1" s="812"/>
      <c r="VLN1" s="812"/>
      <c r="VLO1" s="812"/>
      <c r="VLP1" s="812"/>
      <c r="VLQ1" s="812"/>
      <c r="VLR1" s="812"/>
      <c r="VLS1" s="812"/>
      <c r="VLT1" s="812"/>
      <c r="VLU1" s="812"/>
      <c r="VLV1" s="812"/>
      <c r="VLW1" s="812"/>
      <c r="VLX1" s="812"/>
      <c r="VLY1" s="812"/>
      <c r="VLZ1" s="812"/>
      <c r="VMA1" s="812"/>
      <c r="VMB1" s="812"/>
      <c r="VMC1" s="812"/>
      <c r="VMD1" s="812"/>
      <c r="VME1" s="812"/>
      <c r="VMF1" s="812"/>
      <c r="VMG1" s="812"/>
      <c r="VMH1" s="812"/>
      <c r="VMI1" s="812"/>
      <c r="VMJ1" s="812"/>
      <c r="VMK1" s="812"/>
      <c r="VML1" s="812"/>
      <c r="VMM1" s="812"/>
      <c r="VMN1" s="812"/>
      <c r="VMO1" s="812"/>
      <c r="VMP1" s="812"/>
      <c r="VMQ1" s="812"/>
      <c r="VMR1" s="812"/>
      <c r="VMS1" s="812"/>
      <c r="VMT1" s="812"/>
      <c r="VMU1" s="812"/>
      <c r="VMV1" s="812"/>
      <c r="VMW1" s="812"/>
      <c r="VMX1" s="812"/>
      <c r="VMY1" s="812"/>
      <c r="VMZ1" s="812"/>
      <c r="VNA1" s="812"/>
      <c r="VNB1" s="812"/>
      <c r="VNC1" s="812"/>
      <c r="VND1" s="812"/>
      <c r="VNE1" s="812"/>
      <c r="VNF1" s="812"/>
      <c r="VNG1" s="812"/>
      <c r="VNH1" s="812"/>
      <c r="VNI1" s="812"/>
      <c r="VNJ1" s="812"/>
      <c r="VNK1" s="812"/>
      <c r="VNL1" s="812"/>
      <c r="VNM1" s="812"/>
      <c r="VNN1" s="812"/>
      <c r="VNO1" s="812"/>
      <c r="VNP1" s="812"/>
      <c r="VNQ1" s="812"/>
      <c r="VNR1" s="812"/>
      <c r="VNS1" s="812"/>
      <c r="VNT1" s="812"/>
      <c r="VNU1" s="812"/>
      <c r="VNV1" s="812"/>
      <c r="VNW1" s="812"/>
      <c r="VNX1" s="812"/>
      <c r="VNY1" s="812"/>
      <c r="VNZ1" s="812"/>
      <c r="VOA1" s="812"/>
      <c r="VOB1" s="812"/>
      <c r="VOC1" s="812"/>
      <c r="VOD1" s="812"/>
      <c r="VOE1" s="812"/>
      <c r="VOF1" s="812"/>
      <c r="VOG1" s="812"/>
      <c r="VOH1" s="812"/>
      <c r="VOI1" s="812"/>
      <c r="VOJ1" s="812"/>
      <c r="VOK1" s="812"/>
      <c r="VOL1" s="812"/>
      <c r="VOM1" s="812"/>
      <c r="VON1" s="812"/>
      <c r="VOO1" s="812"/>
      <c r="VOP1" s="812"/>
      <c r="VOQ1" s="812"/>
      <c r="VOR1" s="812"/>
      <c r="VOS1" s="812"/>
      <c r="VOT1" s="812"/>
      <c r="VOU1" s="812"/>
      <c r="VOV1" s="812"/>
      <c r="VOW1" s="812"/>
      <c r="VOX1" s="812"/>
      <c r="VOY1" s="812"/>
      <c r="VOZ1" s="812"/>
      <c r="VPA1" s="812"/>
      <c r="VPB1" s="812"/>
      <c r="VPC1" s="812"/>
      <c r="VPD1" s="812"/>
      <c r="VPE1" s="812"/>
      <c r="VPF1" s="812"/>
      <c r="VPG1" s="812"/>
      <c r="VPH1" s="812"/>
      <c r="VPI1" s="812"/>
      <c r="VPJ1" s="812"/>
      <c r="VPK1" s="812"/>
      <c r="VPL1" s="812"/>
      <c r="VPM1" s="812"/>
      <c r="VPN1" s="812"/>
      <c r="VPO1" s="812"/>
      <c r="VPP1" s="812"/>
      <c r="VPQ1" s="812"/>
      <c r="VPR1" s="812"/>
      <c r="VPS1" s="812"/>
      <c r="VPT1" s="812"/>
      <c r="VPU1" s="812"/>
      <c r="VPV1" s="812"/>
      <c r="VPW1" s="812"/>
      <c r="VPX1" s="812"/>
      <c r="VPY1" s="812"/>
      <c r="VPZ1" s="812"/>
      <c r="VQA1" s="812"/>
      <c r="VQB1" s="812"/>
      <c r="VQC1" s="812"/>
      <c r="VQD1" s="812"/>
      <c r="VQE1" s="812"/>
      <c r="VQF1" s="812"/>
      <c r="VQG1" s="812"/>
      <c r="VQH1" s="812"/>
      <c r="VQI1" s="812"/>
      <c r="VQJ1" s="812"/>
      <c r="VQK1" s="812"/>
      <c r="VQL1" s="812"/>
      <c r="VQM1" s="812"/>
      <c r="VQN1" s="812"/>
      <c r="VQO1" s="812"/>
      <c r="VQP1" s="812"/>
      <c r="VQQ1" s="812"/>
      <c r="VQR1" s="812"/>
      <c r="VQS1" s="812"/>
      <c r="VQT1" s="812"/>
      <c r="VQU1" s="812"/>
      <c r="VQV1" s="812"/>
      <c r="VQW1" s="812"/>
      <c r="VQX1" s="812"/>
      <c r="VQY1" s="812"/>
      <c r="VQZ1" s="812"/>
      <c r="VRA1" s="812"/>
      <c r="VRB1" s="812"/>
      <c r="VRC1" s="812"/>
      <c r="VRD1" s="812"/>
      <c r="VRE1" s="812"/>
      <c r="VRF1" s="812"/>
      <c r="VRG1" s="812"/>
      <c r="VRH1" s="812"/>
      <c r="VRI1" s="812"/>
      <c r="VRJ1" s="812"/>
      <c r="VRK1" s="812"/>
      <c r="VRL1" s="812"/>
      <c r="VRM1" s="812"/>
      <c r="VRN1" s="812"/>
      <c r="VRO1" s="812"/>
      <c r="VRP1" s="812"/>
      <c r="VRQ1" s="812"/>
      <c r="VRR1" s="812"/>
      <c r="VRS1" s="812"/>
      <c r="VRT1" s="812"/>
      <c r="VRU1" s="812"/>
      <c r="VRV1" s="812"/>
      <c r="VRW1" s="812"/>
      <c r="VRX1" s="812"/>
      <c r="VRY1" s="812"/>
      <c r="VRZ1" s="812"/>
      <c r="VSA1" s="812"/>
      <c r="VSB1" s="812"/>
      <c r="VSC1" s="812"/>
      <c r="VSD1" s="812"/>
      <c r="VSE1" s="812"/>
      <c r="VSF1" s="812"/>
      <c r="VSG1" s="812"/>
      <c r="VSH1" s="812"/>
      <c r="VSI1" s="812"/>
      <c r="VSJ1" s="812"/>
      <c r="VSK1" s="812"/>
      <c r="VSL1" s="812"/>
      <c r="VSM1" s="812"/>
      <c r="VSN1" s="812"/>
      <c r="VSO1" s="812"/>
      <c r="VSP1" s="812"/>
      <c r="VSQ1" s="812"/>
      <c r="VSR1" s="812"/>
      <c r="VSS1" s="812"/>
      <c r="VST1" s="812"/>
      <c r="VSU1" s="812"/>
      <c r="VSV1" s="812"/>
      <c r="VSW1" s="812"/>
      <c r="VSX1" s="812"/>
      <c r="VSY1" s="812"/>
      <c r="VSZ1" s="812"/>
      <c r="VTA1" s="812"/>
      <c r="VTB1" s="812"/>
      <c r="VTC1" s="812"/>
      <c r="VTD1" s="812"/>
      <c r="VTE1" s="812"/>
      <c r="VTF1" s="812"/>
      <c r="VTG1" s="812"/>
      <c r="VTH1" s="812"/>
      <c r="VTI1" s="812"/>
      <c r="VTJ1" s="812"/>
      <c r="VTK1" s="812"/>
      <c r="VTL1" s="812"/>
      <c r="VTM1" s="812"/>
      <c r="VTN1" s="812"/>
      <c r="VTO1" s="812"/>
      <c r="VTP1" s="812"/>
      <c r="VTQ1" s="812"/>
      <c r="VTR1" s="812"/>
      <c r="VTS1" s="812"/>
      <c r="VTT1" s="812"/>
      <c r="VTU1" s="812"/>
      <c r="VTV1" s="812"/>
      <c r="VTW1" s="812"/>
      <c r="VTX1" s="812"/>
      <c r="VTY1" s="812"/>
      <c r="VTZ1" s="812"/>
      <c r="VUA1" s="812"/>
      <c r="VUB1" s="812"/>
      <c r="VUC1" s="812"/>
      <c r="VUD1" s="812"/>
      <c r="VUE1" s="812"/>
      <c r="VUF1" s="812"/>
      <c r="VUG1" s="812"/>
      <c r="VUH1" s="812"/>
      <c r="VUI1" s="812"/>
      <c r="VUJ1" s="812"/>
      <c r="VUK1" s="812"/>
      <c r="VUL1" s="812"/>
      <c r="VUM1" s="812"/>
      <c r="VUN1" s="812"/>
      <c r="VUO1" s="812"/>
      <c r="VUP1" s="812"/>
      <c r="VUQ1" s="812"/>
      <c r="VUR1" s="812"/>
      <c r="VUS1" s="812"/>
      <c r="VUT1" s="812"/>
      <c r="VUU1" s="812"/>
      <c r="VUV1" s="812"/>
      <c r="VUW1" s="812"/>
      <c r="VUX1" s="812"/>
      <c r="VUY1" s="812"/>
      <c r="VUZ1" s="812"/>
      <c r="VVA1" s="812"/>
      <c r="VVB1" s="812"/>
      <c r="VVC1" s="812"/>
      <c r="VVD1" s="812"/>
      <c r="VVE1" s="812"/>
      <c r="VVF1" s="812"/>
      <c r="VVG1" s="812"/>
      <c r="VVH1" s="812"/>
      <c r="VVI1" s="812"/>
      <c r="VVJ1" s="812"/>
      <c r="VVK1" s="812"/>
      <c r="VVL1" s="812"/>
      <c r="VVM1" s="812"/>
      <c r="VVN1" s="812"/>
      <c r="VVO1" s="812"/>
      <c r="VVP1" s="812"/>
      <c r="VVQ1" s="812"/>
      <c r="VVR1" s="812"/>
      <c r="VVS1" s="812"/>
      <c r="VVT1" s="812"/>
      <c r="VVU1" s="812"/>
      <c r="VVV1" s="812"/>
      <c r="VVW1" s="812"/>
      <c r="VVX1" s="812"/>
      <c r="VVY1" s="812"/>
      <c r="VVZ1" s="812"/>
      <c r="VWA1" s="812"/>
      <c r="VWB1" s="812"/>
      <c r="VWC1" s="812"/>
      <c r="VWD1" s="812"/>
      <c r="VWE1" s="812"/>
      <c r="VWF1" s="812"/>
      <c r="VWG1" s="812"/>
      <c r="VWH1" s="812"/>
      <c r="VWI1" s="812"/>
      <c r="VWJ1" s="812"/>
      <c r="VWK1" s="812"/>
      <c r="VWL1" s="812"/>
      <c r="VWM1" s="812"/>
      <c r="VWN1" s="812"/>
      <c r="VWO1" s="812"/>
      <c r="VWP1" s="812"/>
      <c r="VWQ1" s="812"/>
      <c r="VWR1" s="812"/>
      <c r="VWS1" s="812"/>
      <c r="VWT1" s="812"/>
      <c r="VWU1" s="812"/>
      <c r="VWV1" s="812"/>
      <c r="VWW1" s="812"/>
      <c r="VWX1" s="812"/>
      <c r="VWY1" s="812"/>
      <c r="VWZ1" s="812"/>
      <c r="VXA1" s="812"/>
      <c r="VXB1" s="812"/>
      <c r="VXC1" s="812"/>
      <c r="VXD1" s="812"/>
      <c r="VXE1" s="812"/>
      <c r="VXF1" s="812"/>
      <c r="VXG1" s="812"/>
      <c r="VXH1" s="812"/>
      <c r="VXI1" s="812"/>
      <c r="VXJ1" s="812"/>
      <c r="VXK1" s="812"/>
      <c r="VXL1" s="812"/>
      <c r="VXM1" s="812"/>
      <c r="VXN1" s="812"/>
      <c r="VXO1" s="812"/>
      <c r="VXP1" s="812"/>
      <c r="VXQ1" s="812"/>
      <c r="VXR1" s="812"/>
      <c r="VXS1" s="812"/>
      <c r="VXT1" s="812"/>
      <c r="VXU1" s="812"/>
      <c r="VXV1" s="812"/>
      <c r="VXW1" s="812"/>
      <c r="VXX1" s="812"/>
      <c r="VXY1" s="812"/>
      <c r="VXZ1" s="812"/>
      <c r="VYA1" s="812"/>
      <c r="VYB1" s="812"/>
      <c r="VYC1" s="812"/>
      <c r="VYD1" s="812"/>
      <c r="VYE1" s="812"/>
      <c r="VYF1" s="812"/>
      <c r="VYG1" s="812"/>
      <c r="VYH1" s="812"/>
      <c r="VYI1" s="812"/>
      <c r="VYJ1" s="812"/>
      <c r="VYK1" s="812"/>
      <c r="VYL1" s="812"/>
      <c r="VYM1" s="812"/>
      <c r="VYN1" s="812"/>
      <c r="VYO1" s="812"/>
      <c r="VYP1" s="812"/>
      <c r="VYQ1" s="812"/>
      <c r="VYR1" s="812"/>
      <c r="VYS1" s="812"/>
      <c r="VYT1" s="812"/>
      <c r="VYU1" s="812"/>
      <c r="VYV1" s="812"/>
      <c r="VYW1" s="812"/>
      <c r="VYX1" s="812"/>
      <c r="VYY1" s="812"/>
      <c r="VYZ1" s="812"/>
      <c r="VZA1" s="812"/>
      <c r="VZB1" s="812"/>
      <c r="VZC1" s="812"/>
      <c r="VZD1" s="812"/>
      <c r="VZE1" s="812"/>
      <c r="VZF1" s="812"/>
      <c r="VZG1" s="812"/>
      <c r="VZH1" s="812"/>
      <c r="VZI1" s="812"/>
      <c r="VZJ1" s="812"/>
      <c r="VZK1" s="812"/>
      <c r="VZL1" s="812"/>
      <c r="VZM1" s="812"/>
      <c r="VZN1" s="812"/>
      <c r="VZO1" s="812"/>
      <c r="VZP1" s="812"/>
      <c r="VZQ1" s="812"/>
      <c r="VZR1" s="812"/>
      <c r="VZS1" s="812"/>
      <c r="VZT1" s="812"/>
      <c r="VZU1" s="812"/>
      <c r="VZV1" s="812"/>
      <c r="VZW1" s="812"/>
      <c r="VZX1" s="812"/>
      <c r="VZY1" s="812"/>
      <c r="VZZ1" s="812"/>
      <c r="WAA1" s="812"/>
      <c r="WAB1" s="812"/>
      <c r="WAC1" s="812"/>
      <c r="WAD1" s="812"/>
      <c r="WAE1" s="812"/>
      <c r="WAF1" s="812"/>
      <c r="WAG1" s="812"/>
      <c r="WAH1" s="812"/>
      <c r="WAI1" s="812"/>
      <c r="WAJ1" s="812"/>
      <c r="WAK1" s="812"/>
      <c r="WAL1" s="812"/>
      <c r="WAM1" s="812"/>
      <c r="WAN1" s="812"/>
      <c r="WAO1" s="812"/>
      <c r="WAP1" s="812"/>
      <c r="WAQ1" s="812"/>
      <c r="WAR1" s="812"/>
      <c r="WAS1" s="812"/>
      <c r="WAT1" s="812"/>
      <c r="WAU1" s="812"/>
      <c r="WAV1" s="812"/>
      <c r="WAW1" s="812"/>
      <c r="WAX1" s="812"/>
      <c r="WAY1" s="812"/>
      <c r="WAZ1" s="812"/>
      <c r="WBA1" s="812"/>
      <c r="WBB1" s="812"/>
      <c r="WBC1" s="812"/>
      <c r="WBD1" s="812"/>
      <c r="WBE1" s="812"/>
      <c r="WBF1" s="812"/>
      <c r="WBG1" s="812"/>
      <c r="WBH1" s="812"/>
      <c r="WBI1" s="812"/>
      <c r="WBJ1" s="812"/>
      <c r="WBK1" s="812"/>
      <c r="WBL1" s="812"/>
      <c r="WBM1" s="812"/>
      <c r="WBN1" s="812"/>
      <c r="WBO1" s="812"/>
      <c r="WBP1" s="812"/>
      <c r="WBQ1" s="812"/>
      <c r="WBR1" s="812"/>
      <c r="WBS1" s="812"/>
      <c r="WBT1" s="812"/>
      <c r="WBU1" s="812"/>
      <c r="WBV1" s="812"/>
      <c r="WBW1" s="812"/>
      <c r="WBX1" s="812"/>
      <c r="WBY1" s="812"/>
      <c r="WBZ1" s="812"/>
      <c r="WCA1" s="812"/>
      <c r="WCB1" s="812"/>
      <c r="WCC1" s="812"/>
      <c r="WCD1" s="812"/>
      <c r="WCE1" s="812"/>
      <c r="WCF1" s="812"/>
      <c r="WCG1" s="812"/>
      <c r="WCH1" s="812"/>
      <c r="WCI1" s="812"/>
      <c r="WCJ1" s="812"/>
      <c r="WCK1" s="812"/>
      <c r="WCL1" s="812"/>
      <c r="WCM1" s="812"/>
      <c r="WCN1" s="812"/>
      <c r="WCO1" s="812"/>
      <c r="WCP1" s="812"/>
      <c r="WCQ1" s="812"/>
      <c r="WCR1" s="812"/>
      <c r="WCS1" s="812"/>
      <c r="WCT1" s="812"/>
      <c r="WCU1" s="812"/>
      <c r="WCV1" s="812"/>
      <c r="WCW1" s="812"/>
      <c r="WCX1" s="812"/>
      <c r="WCY1" s="812"/>
      <c r="WCZ1" s="812"/>
      <c r="WDA1" s="812"/>
      <c r="WDB1" s="812"/>
      <c r="WDC1" s="812"/>
      <c r="WDD1" s="812"/>
      <c r="WDE1" s="812"/>
      <c r="WDF1" s="812"/>
      <c r="WDG1" s="812"/>
      <c r="WDH1" s="812"/>
      <c r="WDI1" s="812"/>
      <c r="WDJ1" s="812"/>
      <c r="WDK1" s="812"/>
      <c r="WDL1" s="812"/>
      <c r="WDM1" s="812"/>
      <c r="WDN1" s="812"/>
      <c r="WDO1" s="812"/>
      <c r="WDP1" s="812"/>
      <c r="WDQ1" s="812"/>
      <c r="WDR1" s="812"/>
      <c r="WDS1" s="812"/>
      <c r="WDT1" s="812"/>
      <c r="WDU1" s="812"/>
      <c r="WDV1" s="812"/>
      <c r="WDW1" s="812"/>
      <c r="WDX1" s="812"/>
      <c r="WDY1" s="812"/>
      <c r="WDZ1" s="812"/>
      <c r="WEA1" s="812"/>
      <c r="WEB1" s="812"/>
      <c r="WEC1" s="812"/>
      <c r="WED1" s="812"/>
      <c r="WEE1" s="812"/>
      <c r="WEF1" s="812"/>
      <c r="WEG1" s="812"/>
      <c r="WEH1" s="812"/>
      <c r="WEI1" s="812"/>
      <c r="WEJ1" s="812"/>
      <c r="WEK1" s="812"/>
      <c r="WEL1" s="812"/>
      <c r="WEM1" s="812"/>
      <c r="WEN1" s="812"/>
      <c r="WEO1" s="812"/>
      <c r="WEP1" s="812"/>
      <c r="WEQ1" s="812"/>
      <c r="WER1" s="812"/>
      <c r="WES1" s="812"/>
      <c r="WET1" s="812"/>
      <c r="WEU1" s="812"/>
      <c r="WEV1" s="812"/>
      <c r="WEW1" s="812"/>
      <c r="WEX1" s="812"/>
      <c r="WEY1" s="812"/>
      <c r="WEZ1" s="812"/>
      <c r="WFA1" s="812"/>
      <c r="WFB1" s="812"/>
      <c r="WFC1" s="812"/>
      <c r="WFD1" s="812"/>
      <c r="WFE1" s="812"/>
      <c r="WFF1" s="812"/>
      <c r="WFG1" s="812"/>
      <c r="WFH1" s="812"/>
      <c r="WFI1" s="812"/>
      <c r="WFJ1" s="812"/>
      <c r="WFK1" s="812"/>
      <c r="WFL1" s="812"/>
      <c r="WFM1" s="812"/>
      <c r="WFN1" s="812"/>
      <c r="WFO1" s="812"/>
      <c r="WFP1" s="812"/>
      <c r="WFQ1" s="812"/>
      <c r="WFR1" s="812"/>
      <c r="WFS1" s="812"/>
      <c r="WFT1" s="812"/>
      <c r="WFU1" s="812"/>
      <c r="WFV1" s="812"/>
      <c r="WFW1" s="812"/>
      <c r="WFX1" s="812"/>
      <c r="WFY1" s="812"/>
      <c r="WFZ1" s="812"/>
      <c r="WGA1" s="812"/>
      <c r="WGB1" s="812"/>
      <c r="WGC1" s="812"/>
      <c r="WGD1" s="812"/>
      <c r="WGE1" s="812"/>
      <c r="WGF1" s="812"/>
      <c r="WGG1" s="812"/>
      <c r="WGH1" s="812"/>
      <c r="WGI1" s="812"/>
      <c r="WGJ1" s="812"/>
      <c r="WGK1" s="812"/>
      <c r="WGL1" s="812"/>
      <c r="WGM1" s="812"/>
      <c r="WGN1" s="812"/>
      <c r="WGO1" s="812"/>
      <c r="WGP1" s="812"/>
      <c r="WGQ1" s="812"/>
      <c r="WGR1" s="812"/>
      <c r="WGS1" s="812"/>
      <c r="WGT1" s="812"/>
      <c r="WGU1" s="812"/>
      <c r="WGV1" s="812"/>
      <c r="WGW1" s="812"/>
      <c r="WGX1" s="812"/>
      <c r="WGY1" s="812"/>
      <c r="WGZ1" s="812"/>
      <c r="WHA1" s="812"/>
      <c r="WHB1" s="812"/>
      <c r="WHC1" s="812"/>
      <c r="WHD1" s="812"/>
      <c r="WHE1" s="812"/>
      <c r="WHF1" s="812"/>
      <c r="WHG1" s="812"/>
      <c r="WHH1" s="812"/>
      <c r="WHI1" s="812"/>
      <c r="WHJ1" s="812"/>
      <c r="WHK1" s="812"/>
      <c r="WHL1" s="812"/>
      <c r="WHM1" s="812"/>
      <c r="WHN1" s="812"/>
      <c r="WHO1" s="812"/>
      <c r="WHP1" s="812"/>
      <c r="WHQ1" s="812"/>
      <c r="WHR1" s="812"/>
      <c r="WHS1" s="812"/>
      <c r="WHT1" s="812"/>
      <c r="WHU1" s="812"/>
      <c r="WHV1" s="812"/>
      <c r="WHW1" s="812"/>
      <c r="WHX1" s="812"/>
      <c r="WHY1" s="812"/>
      <c r="WHZ1" s="812"/>
      <c r="WIA1" s="812"/>
      <c r="WIB1" s="812"/>
      <c r="WIC1" s="812"/>
      <c r="WID1" s="812"/>
      <c r="WIE1" s="812"/>
      <c r="WIF1" s="812"/>
      <c r="WIG1" s="812"/>
      <c r="WIH1" s="812"/>
      <c r="WII1" s="812"/>
      <c r="WIJ1" s="812"/>
      <c r="WIK1" s="812"/>
      <c r="WIL1" s="812"/>
      <c r="WIM1" s="812"/>
      <c r="WIN1" s="812"/>
      <c r="WIO1" s="812"/>
      <c r="WIP1" s="812"/>
      <c r="WIQ1" s="812"/>
      <c r="WIR1" s="812"/>
      <c r="WIS1" s="812"/>
      <c r="WIT1" s="812"/>
      <c r="WIU1" s="812"/>
      <c r="WIV1" s="812"/>
      <c r="WIW1" s="812"/>
      <c r="WIX1" s="812"/>
      <c r="WIY1" s="812"/>
      <c r="WIZ1" s="812"/>
      <c r="WJA1" s="812"/>
      <c r="WJB1" s="812"/>
      <c r="WJC1" s="812"/>
      <c r="WJD1" s="812"/>
      <c r="WJE1" s="812"/>
      <c r="WJF1" s="812"/>
      <c r="WJG1" s="812"/>
      <c r="WJH1" s="812"/>
      <c r="WJI1" s="812"/>
      <c r="WJJ1" s="812"/>
      <c r="WJK1" s="812"/>
      <c r="WJL1" s="812"/>
      <c r="WJM1" s="812"/>
      <c r="WJN1" s="812"/>
      <c r="WJO1" s="812"/>
      <c r="WJP1" s="812"/>
      <c r="WJQ1" s="812"/>
      <c r="WJR1" s="812"/>
      <c r="WJS1" s="812"/>
      <c r="WJT1" s="812"/>
      <c r="WJU1" s="812"/>
      <c r="WJV1" s="812"/>
      <c r="WJW1" s="812"/>
      <c r="WJX1" s="812"/>
      <c r="WJY1" s="812"/>
      <c r="WJZ1" s="812"/>
      <c r="WKA1" s="812"/>
      <c r="WKB1" s="812"/>
      <c r="WKC1" s="812"/>
      <c r="WKD1" s="812"/>
      <c r="WKE1" s="812"/>
      <c r="WKF1" s="812"/>
      <c r="WKG1" s="812"/>
      <c r="WKH1" s="812"/>
      <c r="WKI1" s="812"/>
      <c r="WKJ1" s="812"/>
      <c r="WKK1" s="812"/>
      <c r="WKL1" s="812"/>
      <c r="WKM1" s="812"/>
      <c r="WKN1" s="812"/>
      <c r="WKO1" s="812"/>
      <c r="WKP1" s="812"/>
      <c r="WKQ1" s="812"/>
      <c r="WKR1" s="812"/>
      <c r="WKS1" s="812"/>
      <c r="WKT1" s="812"/>
      <c r="WKU1" s="812"/>
      <c r="WKV1" s="812"/>
      <c r="WKW1" s="812"/>
      <c r="WKX1" s="812"/>
      <c r="WKY1" s="812"/>
      <c r="WKZ1" s="812"/>
      <c r="WLA1" s="812"/>
      <c r="WLB1" s="812"/>
      <c r="WLC1" s="812"/>
      <c r="WLD1" s="812"/>
      <c r="WLE1" s="812"/>
      <c r="WLF1" s="812"/>
      <c r="WLG1" s="812"/>
      <c r="WLH1" s="812"/>
      <c r="WLI1" s="812"/>
      <c r="WLJ1" s="812"/>
      <c r="WLK1" s="812"/>
      <c r="WLL1" s="812"/>
      <c r="WLM1" s="812"/>
      <c r="WLN1" s="812"/>
      <c r="WLO1" s="812"/>
      <c r="WLP1" s="812"/>
      <c r="WLQ1" s="812"/>
      <c r="WLR1" s="812"/>
      <c r="WLS1" s="812"/>
      <c r="WLT1" s="812"/>
      <c r="WLU1" s="812"/>
      <c r="WLV1" s="812"/>
      <c r="WLW1" s="812"/>
      <c r="WLX1" s="812"/>
      <c r="WLY1" s="812"/>
      <c r="WLZ1" s="812"/>
      <c r="WMA1" s="812"/>
      <c r="WMB1" s="812"/>
      <c r="WMC1" s="812"/>
      <c r="WMD1" s="812"/>
      <c r="WME1" s="812"/>
      <c r="WMF1" s="812"/>
      <c r="WMG1" s="812"/>
      <c r="WMH1" s="812"/>
      <c r="WMI1" s="812"/>
      <c r="WMJ1" s="812"/>
      <c r="WMK1" s="812"/>
      <c r="WML1" s="812"/>
      <c r="WMM1" s="812"/>
      <c r="WMN1" s="812"/>
      <c r="WMO1" s="812"/>
      <c r="WMP1" s="812"/>
      <c r="WMQ1" s="812"/>
      <c r="WMR1" s="812"/>
      <c r="WMS1" s="812"/>
      <c r="WMT1" s="812"/>
      <c r="WMU1" s="812"/>
      <c r="WMV1" s="812"/>
      <c r="WMW1" s="812"/>
      <c r="WMX1" s="812"/>
      <c r="WMY1" s="812"/>
      <c r="WMZ1" s="812"/>
      <c r="WNA1" s="812"/>
      <c r="WNB1" s="812"/>
      <c r="WNC1" s="812"/>
      <c r="WND1" s="812"/>
      <c r="WNE1" s="812"/>
      <c r="WNF1" s="812"/>
      <c r="WNG1" s="812"/>
      <c r="WNH1" s="812"/>
      <c r="WNI1" s="812"/>
      <c r="WNJ1" s="812"/>
      <c r="WNK1" s="812"/>
      <c r="WNL1" s="812"/>
      <c r="WNM1" s="812"/>
      <c r="WNN1" s="812"/>
      <c r="WNO1" s="812"/>
      <c r="WNP1" s="812"/>
      <c r="WNQ1" s="812"/>
      <c r="WNR1" s="812"/>
      <c r="WNS1" s="812"/>
      <c r="WNT1" s="812"/>
      <c r="WNU1" s="812"/>
      <c r="WNV1" s="812"/>
      <c r="WNW1" s="812"/>
      <c r="WNX1" s="812"/>
      <c r="WNY1" s="812"/>
      <c r="WNZ1" s="812"/>
      <c r="WOA1" s="812"/>
      <c r="WOB1" s="812"/>
      <c r="WOC1" s="812"/>
      <c r="WOD1" s="812"/>
      <c r="WOE1" s="812"/>
      <c r="WOF1" s="812"/>
      <c r="WOG1" s="812"/>
      <c r="WOH1" s="812"/>
      <c r="WOI1" s="812"/>
      <c r="WOJ1" s="812"/>
      <c r="WOK1" s="812"/>
      <c r="WOL1" s="812"/>
      <c r="WOM1" s="812"/>
      <c r="WON1" s="812"/>
      <c r="WOO1" s="812"/>
      <c r="WOP1" s="812"/>
      <c r="WOQ1" s="812"/>
      <c r="WOR1" s="812"/>
      <c r="WOS1" s="812"/>
      <c r="WOT1" s="812"/>
      <c r="WOU1" s="812"/>
      <c r="WOV1" s="812"/>
      <c r="WOW1" s="812"/>
      <c r="WOX1" s="812"/>
      <c r="WOY1" s="812"/>
      <c r="WOZ1" s="812"/>
      <c r="WPA1" s="812"/>
      <c r="WPB1" s="812"/>
      <c r="WPC1" s="812"/>
      <c r="WPD1" s="812"/>
      <c r="WPE1" s="812"/>
      <c r="WPF1" s="812"/>
      <c r="WPG1" s="812"/>
      <c r="WPH1" s="812"/>
      <c r="WPI1" s="812"/>
      <c r="WPJ1" s="812"/>
      <c r="WPK1" s="812"/>
      <c r="WPL1" s="812"/>
      <c r="WPM1" s="812"/>
      <c r="WPN1" s="812"/>
      <c r="WPO1" s="812"/>
      <c r="WPP1" s="812"/>
      <c r="WPQ1" s="812"/>
      <c r="WPR1" s="812"/>
      <c r="WPS1" s="812"/>
      <c r="WPT1" s="812"/>
      <c r="WPU1" s="812"/>
      <c r="WPV1" s="812"/>
      <c r="WPW1" s="812"/>
      <c r="WPX1" s="812"/>
      <c r="WPY1" s="812"/>
      <c r="WPZ1" s="812"/>
      <c r="WQA1" s="812"/>
      <c r="WQB1" s="812"/>
      <c r="WQC1" s="812"/>
      <c r="WQD1" s="812"/>
      <c r="WQE1" s="812"/>
      <c r="WQF1" s="812"/>
      <c r="WQG1" s="812"/>
      <c r="WQH1" s="812"/>
      <c r="WQI1" s="812"/>
      <c r="WQJ1" s="812"/>
      <c r="WQK1" s="812"/>
      <c r="WQL1" s="812"/>
      <c r="WQM1" s="812"/>
      <c r="WQN1" s="812"/>
      <c r="WQO1" s="812"/>
      <c r="WQP1" s="812"/>
      <c r="WQQ1" s="812"/>
      <c r="WQR1" s="812"/>
      <c r="WQS1" s="812"/>
      <c r="WQT1" s="812"/>
      <c r="WQU1" s="812"/>
      <c r="WQV1" s="812"/>
      <c r="WQW1" s="812"/>
      <c r="WQX1" s="812"/>
      <c r="WQY1" s="812"/>
      <c r="WQZ1" s="812"/>
      <c r="WRA1" s="812"/>
      <c r="WRB1" s="812"/>
      <c r="WRC1" s="812"/>
      <c r="WRD1" s="812"/>
      <c r="WRE1" s="812"/>
      <c r="WRF1" s="812"/>
      <c r="WRG1" s="812"/>
      <c r="WRH1" s="812"/>
      <c r="WRI1" s="812"/>
      <c r="WRJ1" s="812"/>
      <c r="WRK1" s="812"/>
      <c r="WRL1" s="812"/>
      <c r="WRM1" s="812"/>
      <c r="WRN1" s="812"/>
      <c r="WRO1" s="812"/>
      <c r="WRP1" s="812"/>
      <c r="WRQ1" s="812"/>
      <c r="WRR1" s="812"/>
      <c r="WRS1" s="812"/>
      <c r="WRT1" s="812"/>
      <c r="WRU1" s="812"/>
      <c r="WRV1" s="812"/>
      <c r="WRW1" s="812"/>
      <c r="WRX1" s="812"/>
      <c r="WRY1" s="812"/>
      <c r="WRZ1" s="812"/>
      <c r="WSA1" s="812"/>
      <c r="WSB1" s="812"/>
      <c r="WSC1" s="812"/>
      <c r="WSD1" s="812"/>
      <c r="WSE1" s="812"/>
      <c r="WSF1" s="812"/>
      <c r="WSG1" s="812"/>
      <c r="WSH1" s="812"/>
      <c r="WSI1" s="812"/>
      <c r="WSJ1" s="812"/>
      <c r="WSK1" s="812"/>
      <c r="WSL1" s="812"/>
      <c r="WSM1" s="812"/>
      <c r="WSN1" s="812"/>
      <c r="WSO1" s="812"/>
      <c r="WSP1" s="812"/>
      <c r="WSQ1" s="812"/>
      <c r="WSR1" s="812"/>
      <c r="WSS1" s="812"/>
      <c r="WST1" s="812"/>
      <c r="WSU1" s="812"/>
      <c r="WSV1" s="812"/>
      <c r="WSW1" s="812"/>
      <c r="WSX1" s="812"/>
      <c r="WSY1" s="812"/>
      <c r="WSZ1" s="812"/>
      <c r="WTA1" s="812"/>
      <c r="WTB1" s="812"/>
      <c r="WTC1" s="812"/>
      <c r="WTD1" s="812"/>
      <c r="WTE1" s="812"/>
      <c r="WTF1" s="812"/>
      <c r="WTG1" s="812"/>
      <c r="WTH1" s="812"/>
      <c r="WTI1" s="812"/>
      <c r="WTJ1" s="812"/>
      <c r="WTK1" s="812"/>
      <c r="WTL1" s="812"/>
      <c r="WTM1" s="812"/>
      <c r="WTN1" s="812"/>
      <c r="WTO1" s="812"/>
      <c r="WTP1" s="812"/>
      <c r="WTQ1" s="812"/>
      <c r="WTR1" s="812"/>
      <c r="WTS1" s="812"/>
      <c r="WTT1" s="812"/>
      <c r="WTU1" s="812"/>
      <c r="WTV1" s="812"/>
      <c r="WTW1" s="812"/>
      <c r="WTX1" s="812"/>
      <c r="WTY1" s="812"/>
      <c r="WTZ1" s="812"/>
      <c r="WUA1" s="812"/>
      <c r="WUB1" s="812"/>
      <c r="WUC1" s="812"/>
      <c r="WUD1" s="812"/>
      <c r="WUE1" s="812"/>
      <c r="WUF1" s="812"/>
      <c r="WUG1" s="812"/>
      <c r="WUH1" s="812"/>
      <c r="WUI1" s="812"/>
      <c r="WUJ1" s="812"/>
      <c r="WUK1" s="812"/>
      <c r="WUL1" s="812"/>
      <c r="WUM1" s="812"/>
      <c r="WUN1" s="812"/>
      <c r="WUO1" s="812"/>
      <c r="WUP1" s="812"/>
      <c r="WUQ1" s="812"/>
      <c r="WUR1" s="812"/>
      <c r="WUS1" s="812"/>
      <c r="WUT1" s="812"/>
      <c r="WUU1" s="812"/>
      <c r="WUV1" s="812"/>
      <c r="WUW1" s="812"/>
      <c r="WUX1" s="812"/>
      <c r="WUY1" s="812"/>
      <c r="WUZ1" s="812"/>
      <c r="WVA1" s="812"/>
      <c r="WVB1" s="812"/>
      <c r="WVC1" s="812"/>
      <c r="WVD1" s="812"/>
      <c r="WVE1" s="812"/>
      <c r="WVF1" s="812"/>
      <c r="WVG1" s="812"/>
      <c r="WVH1" s="812"/>
      <c r="WVI1" s="812"/>
      <c r="WVJ1" s="812"/>
      <c r="WVK1" s="812"/>
      <c r="WVL1" s="812"/>
      <c r="WVM1" s="812"/>
      <c r="WVN1" s="812"/>
      <c r="WVO1" s="812"/>
      <c r="WVP1" s="812"/>
      <c r="WVQ1" s="812"/>
      <c r="WVR1" s="812"/>
      <c r="WVS1" s="812"/>
      <c r="WVT1" s="812"/>
      <c r="WVU1" s="812"/>
      <c r="WVV1" s="812"/>
      <c r="WVW1" s="812"/>
      <c r="WVX1" s="812"/>
      <c r="WVY1" s="812"/>
      <c r="WVZ1" s="812"/>
      <c r="WWA1" s="812"/>
      <c r="WWB1" s="812"/>
      <c r="WWC1" s="812"/>
      <c r="WWD1" s="812"/>
      <c r="WWE1" s="812"/>
      <c r="WWF1" s="812"/>
      <c r="WWG1" s="812"/>
      <c r="WWH1" s="812"/>
      <c r="WWI1" s="812"/>
      <c r="WWJ1" s="812"/>
      <c r="WWK1" s="812"/>
      <c r="WWL1" s="812"/>
      <c r="WWM1" s="812"/>
      <c r="WWN1" s="812"/>
      <c r="WWO1" s="812"/>
      <c r="WWP1" s="812"/>
      <c r="WWQ1" s="812"/>
      <c r="WWR1" s="812"/>
      <c r="WWS1" s="812"/>
      <c r="WWT1" s="812"/>
      <c r="WWU1" s="812"/>
      <c r="WWV1" s="812"/>
      <c r="WWW1" s="812"/>
      <c r="WWX1" s="812"/>
      <c r="WWY1" s="812"/>
      <c r="WWZ1" s="812"/>
      <c r="WXA1" s="812"/>
      <c r="WXB1" s="812"/>
      <c r="WXC1" s="812"/>
      <c r="WXD1" s="812"/>
      <c r="WXE1" s="812"/>
      <c r="WXF1" s="812"/>
      <c r="WXG1" s="812"/>
      <c r="WXH1" s="812"/>
      <c r="WXI1" s="812"/>
      <c r="WXJ1" s="812"/>
      <c r="WXK1" s="812"/>
      <c r="WXL1" s="812"/>
      <c r="WXM1" s="812"/>
      <c r="WXN1" s="812"/>
      <c r="WXO1" s="812"/>
      <c r="WXP1" s="812"/>
      <c r="WXQ1" s="812"/>
      <c r="WXR1" s="812"/>
      <c r="WXS1" s="812"/>
      <c r="WXT1" s="812"/>
      <c r="WXU1" s="812"/>
      <c r="WXV1" s="812"/>
      <c r="WXW1" s="812"/>
      <c r="WXX1" s="812"/>
      <c r="WXY1" s="812"/>
      <c r="WXZ1" s="812"/>
      <c r="WYA1" s="812"/>
      <c r="WYB1" s="812"/>
      <c r="WYC1" s="812"/>
      <c r="WYD1" s="812"/>
      <c r="WYE1" s="812"/>
      <c r="WYF1" s="812"/>
      <c r="WYG1" s="812"/>
      <c r="WYH1" s="812"/>
      <c r="WYI1" s="812"/>
      <c r="WYJ1" s="812"/>
      <c r="WYK1" s="812"/>
      <c r="WYL1" s="812"/>
      <c r="WYM1" s="812"/>
      <c r="WYN1" s="812"/>
      <c r="WYO1" s="812"/>
      <c r="WYP1" s="812"/>
      <c r="WYQ1" s="812"/>
      <c r="WYR1" s="812"/>
      <c r="WYS1" s="812"/>
      <c r="WYT1" s="812"/>
      <c r="WYU1" s="812"/>
      <c r="WYV1" s="812"/>
      <c r="WYW1" s="812"/>
      <c r="WYX1" s="812"/>
      <c r="WYY1" s="812"/>
      <c r="WYZ1" s="812"/>
      <c r="WZA1" s="812"/>
      <c r="WZB1" s="812"/>
      <c r="WZC1" s="812"/>
      <c r="WZD1" s="812"/>
      <c r="WZE1" s="812"/>
      <c r="WZF1" s="812"/>
      <c r="WZG1" s="812"/>
      <c r="WZH1" s="812"/>
      <c r="WZI1" s="812"/>
      <c r="WZJ1" s="812"/>
      <c r="WZK1" s="812"/>
      <c r="WZL1" s="812"/>
      <c r="WZM1" s="812"/>
      <c r="WZN1" s="812"/>
      <c r="WZO1" s="812"/>
      <c r="WZP1" s="812"/>
      <c r="WZQ1" s="812"/>
      <c r="WZR1" s="812"/>
      <c r="WZS1" s="812"/>
      <c r="WZT1" s="812"/>
      <c r="WZU1" s="812"/>
      <c r="WZV1" s="812"/>
      <c r="WZW1" s="812"/>
      <c r="WZX1" s="812"/>
      <c r="WZY1" s="812"/>
      <c r="WZZ1" s="812"/>
      <c r="XAA1" s="812"/>
      <c r="XAB1" s="812"/>
      <c r="XAC1" s="812"/>
      <c r="XAD1" s="812"/>
      <c r="XAE1" s="812"/>
      <c r="XAF1" s="812"/>
      <c r="XAG1" s="812"/>
      <c r="XAH1" s="812"/>
      <c r="XAI1" s="812"/>
      <c r="XAJ1" s="812"/>
      <c r="XAK1" s="812"/>
      <c r="XAL1" s="812"/>
      <c r="XAM1" s="812"/>
      <c r="XAN1" s="812"/>
      <c r="XAO1" s="812"/>
      <c r="XAP1" s="812"/>
      <c r="XAQ1" s="812"/>
      <c r="XAR1" s="812"/>
      <c r="XAS1" s="812"/>
      <c r="XAT1" s="812"/>
      <c r="XAU1" s="812"/>
      <c r="XAV1" s="812"/>
      <c r="XAW1" s="812"/>
      <c r="XAX1" s="812"/>
      <c r="XAY1" s="812"/>
      <c r="XAZ1" s="812"/>
      <c r="XBA1" s="812"/>
      <c r="XBB1" s="812"/>
      <c r="XBC1" s="812"/>
      <c r="XBD1" s="812"/>
      <c r="XBE1" s="812"/>
      <c r="XBF1" s="812"/>
      <c r="XBG1" s="812"/>
      <c r="XBH1" s="812"/>
      <c r="XBI1" s="812"/>
      <c r="XBJ1" s="812"/>
      <c r="XBK1" s="812"/>
      <c r="XBL1" s="812"/>
      <c r="XBM1" s="812"/>
      <c r="XBN1" s="812"/>
      <c r="XBO1" s="812"/>
      <c r="XBP1" s="812"/>
      <c r="XBQ1" s="812"/>
      <c r="XBR1" s="812"/>
      <c r="XBS1" s="812"/>
      <c r="XBT1" s="812"/>
      <c r="XBU1" s="812"/>
      <c r="XBV1" s="812"/>
      <c r="XBW1" s="812"/>
      <c r="XBX1" s="812"/>
      <c r="XBY1" s="812"/>
      <c r="XBZ1" s="812"/>
      <c r="XCA1" s="812"/>
      <c r="XCB1" s="812"/>
      <c r="XCC1" s="812"/>
      <c r="XCD1" s="812"/>
      <c r="XCE1" s="812"/>
      <c r="XCF1" s="812"/>
      <c r="XCG1" s="812"/>
      <c r="XCH1" s="812"/>
      <c r="XCI1" s="812"/>
      <c r="XCJ1" s="812"/>
      <c r="XCK1" s="812"/>
      <c r="XCL1" s="812"/>
      <c r="XCM1" s="812"/>
      <c r="XCN1" s="812"/>
      <c r="XCO1" s="812"/>
      <c r="XCP1" s="812"/>
      <c r="XCQ1" s="812"/>
      <c r="XCR1" s="812"/>
      <c r="XCS1" s="812"/>
      <c r="XCT1" s="812"/>
      <c r="XCU1" s="812"/>
      <c r="XCV1" s="812"/>
      <c r="XCW1" s="812"/>
      <c r="XCX1" s="812"/>
      <c r="XCY1" s="812"/>
      <c r="XCZ1" s="812"/>
      <c r="XDA1" s="812"/>
      <c r="XDB1" s="812"/>
      <c r="XDC1" s="812"/>
      <c r="XDD1" s="812"/>
      <c r="XDE1" s="812"/>
      <c r="XDF1" s="812"/>
      <c r="XDG1" s="812"/>
      <c r="XDH1" s="812"/>
      <c r="XDI1" s="812"/>
      <c r="XDJ1" s="812"/>
      <c r="XDK1" s="812"/>
      <c r="XDL1" s="812"/>
      <c r="XDM1" s="812"/>
      <c r="XDN1" s="812"/>
      <c r="XDO1" s="812"/>
      <c r="XDP1" s="812"/>
      <c r="XDQ1" s="812"/>
      <c r="XDR1" s="812"/>
      <c r="XDS1" s="812"/>
      <c r="XDT1" s="812"/>
      <c r="XDU1" s="812"/>
      <c r="XDV1" s="812"/>
      <c r="XDW1" s="812"/>
      <c r="XDX1" s="812"/>
      <c r="XDY1" s="812"/>
      <c r="XDZ1" s="812"/>
      <c r="XEA1" s="812"/>
      <c r="XEB1" s="812"/>
      <c r="XEC1" s="812"/>
      <c r="XED1" s="812"/>
      <c r="XEE1" s="812"/>
      <c r="XEF1" s="812"/>
      <c r="XEG1" s="812"/>
      <c r="XEH1" s="812"/>
      <c r="XEI1" s="812"/>
      <c r="XEJ1" s="812"/>
      <c r="XEK1" s="812"/>
      <c r="XEL1" s="812"/>
      <c r="XEM1" s="812"/>
      <c r="XEN1" s="812"/>
      <c r="XEO1" s="812"/>
      <c r="XEP1" s="812"/>
      <c r="XEQ1" s="812"/>
      <c r="XER1" s="812"/>
      <c r="XES1" s="812"/>
      <c r="XET1" s="812"/>
      <c r="XEU1" s="812"/>
      <c r="XEV1" s="812"/>
      <c r="XEW1" s="812"/>
      <c r="XEX1" s="812"/>
      <c r="XEY1" s="812"/>
      <c r="XEZ1" s="812"/>
      <c r="XFA1" s="812"/>
      <c r="XFB1" s="812"/>
      <c r="XFC1" s="812"/>
      <c r="XFD1" s="812"/>
    </row>
    <row r="2" spans="1:16384" ht="13.75" thickBot="1" x14ac:dyDescent="0.75"/>
    <row r="3" spans="1:16384" x14ac:dyDescent="0.6">
      <c r="B3" s="856" t="s">
        <v>0</v>
      </c>
      <c r="C3" s="849" t="s">
        <v>40</v>
      </c>
      <c r="D3" s="820" t="s">
        <v>530</v>
      </c>
      <c r="E3" s="831" t="s">
        <v>529</v>
      </c>
      <c r="G3" s="825" t="s">
        <v>549</v>
      </c>
    </row>
    <row r="4" spans="1:16384" x14ac:dyDescent="0.6">
      <c r="B4" s="857" t="s">
        <v>0</v>
      </c>
      <c r="C4" s="850"/>
      <c r="D4" s="821"/>
      <c r="E4" s="832"/>
      <c r="G4" s="826"/>
    </row>
    <row r="5" spans="1:16384" ht="13.75" thickBot="1" x14ac:dyDescent="0.75">
      <c r="B5" s="863"/>
      <c r="C5" s="850"/>
      <c r="D5" s="821"/>
      <c r="E5" s="832"/>
      <c r="G5" s="826"/>
    </row>
    <row r="6" spans="1:16384" ht="14.25" thickBot="1" x14ac:dyDescent="0.75">
      <c r="B6" s="211" t="s">
        <v>38</v>
      </c>
      <c r="C6" s="717" t="s">
        <v>3</v>
      </c>
      <c r="D6" s="215"/>
      <c r="E6" s="738"/>
      <c r="G6" s="267"/>
    </row>
    <row r="7" spans="1:16384" ht="54" x14ac:dyDescent="0.6">
      <c r="B7" s="734" t="s">
        <v>27</v>
      </c>
      <c r="C7" s="703" t="s">
        <v>4</v>
      </c>
      <c r="D7" s="735" t="s">
        <v>541</v>
      </c>
      <c r="E7" s="736"/>
      <c r="G7" s="269" t="s">
        <v>744</v>
      </c>
    </row>
    <row r="8" spans="1:16384" ht="54" x14ac:dyDescent="0.6">
      <c r="B8" s="203" t="s">
        <v>28</v>
      </c>
      <c r="C8" s="675" t="s">
        <v>5</v>
      </c>
      <c r="D8" s="685" t="s">
        <v>541</v>
      </c>
      <c r="E8" s="686"/>
      <c r="G8" s="269" t="s">
        <v>744</v>
      </c>
    </row>
    <row r="9" spans="1:16384" ht="54.75" thickBot="1" x14ac:dyDescent="0.75">
      <c r="B9" s="205" t="s">
        <v>29</v>
      </c>
      <c r="C9" s="678" t="s">
        <v>1417</v>
      </c>
      <c r="D9" s="687" t="s">
        <v>541</v>
      </c>
      <c r="E9" s="688"/>
      <c r="G9" s="269" t="s">
        <v>744</v>
      </c>
    </row>
    <row r="10" spans="1:16384" ht="14.25" thickBot="1" x14ac:dyDescent="0.75">
      <c r="B10" s="211" t="s">
        <v>39</v>
      </c>
      <c r="C10" s="737" t="s">
        <v>6</v>
      </c>
      <c r="D10" s="673"/>
      <c r="E10" s="693"/>
      <c r="G10" s="269"/>
    </row>
    <row r="11" spans="1:16384" ht="67.5" x14ac:dyDescent="0.6">
      <c r="B11" s="734" t="s">
        <v>498</v>
      </c>
      <c r="C11" s="703" t="s">
        <v>503</v>
      </c>
      <c r="D11" s="735" t="s">
        <v>541</v>
      </c>
      <c r="E11" s="736"/>
      <c r="G11" s="269" t="s">
        <v>745</v>
      </c>
    </row>
    <row r="12" spans="1:16384" ht="94.5" x14ac:dyDescent="0.6">
      <c r="B12" s="203" t="s">
        <v>499</v>
      </c>
      <c r="C12" s="675" t="s">
        <v>504</v>
      </c>
      <c r="D12" s="685" t="s">
        <v>541</v>
      </c>
      <c r="E12" s="686"/>
      <c r="G12" s="269" t="s">
        <v>746</v>
      </c>
    </row>
    <row r="13" spans="1:16384" ht="108" x14ac:dyDescent="0.6">
      <c r="B13" s="203" t="s">
        <v>500</v>
      </c>
      <c r="C13" s="675" t="s">
        <v>505</v>
      </c>
      <c r="D13" s="685" t="s">
        <v>541</v>
      </c>
      <c r="E13" s="686"/>
      <c r="G13" s="269" t="s">
        <v>747</v>
      </c>
    </row>
    <row r="14" spans="1:16384" ht="67.5" x14ac:dyDescent="0.6">
      <c r="B14" s="203" t="s">
        <v>501</v>
      </c>
      <c r="C14" s="675" t="s">
        <v>506</v>
      </c>
      <c r="D14" s="685" t="s">
        <v>541</v>
      </c>
      <c r="E14" s="686"/>
      <c r="G14" s="269" t="s">
        <v>748</v>
      </c>
    </row>
    <row r="15" spans="1:16384" ht="81" x14ac:dyDescent="0.6">
      <c r="B15" s="203" t="s">
        <v>502</v>
      </c>
      <c r="C15" s="675" t="s">
        <v>507</v>
      </c>
      <c r="D15" s="685" t="s">
        <v>541</v>
      </c>
      <c r="E15" s="686"/>
      <c r="G15" s="269" t="s">
        <v>749</v>
      </c>
    </row>
    <row r="16" spans="1:16384" ht="54" x14ac:dyDescent="0.6">
      <c r="B16" s="203" t="s">
        <v>42</v>
      </c>
      <c r="C16" s="675" t="s">
        <v>25</v>
      </c>
      <c r="D16" s="685" t="s">
        <v>541</v>
      </c>
      <c r="E16" s="686"/>
      <c r="G16" s="269" t="s">
        <v>744</v>
      </c>
    </row>
    <row r="17" spans="2:7" ht="54" x14ac:dyDescent="0.6">
      <c r="B17" s="203" t="s">
        <v>57</v>
      </c>
      <c r="C17" s="675" t="s">
        <v>59</v>
      </c>
      <c r="D17" s="685" t="s">
        <v>541</v>
      </c>
      <c r="E17" s="686"/>
      <c r="G17" s="269" t="s">
        <v>744</v>
      </c>
    </row>
    <row r="18" spans="2:7" ht="54" x14ac:dyDescent="0.6">
      <c r="B18" s="203" t="s">
        <v>58</v>
      </c>
      <c r="C18" s="675" t="s">
        <v>60</v>
      </c>
      <c r="D18" s="685" t="s">
        <v>541</v>
      </c>
      <c r="E18" s="686"/>
      <c r="G18" s="269" t="s">
        <v>744</v>
      </c>
    </row>
    <row r="19" spans="2:7" ht="54.75" thickBot="1" x14ac:dyDescent="0.75">
      <c r="B19" s="216" t="s">
        <v>43</v>
      </c>
      <c r="C19" s="677" t="s">
        <v>24</v>
      </c>
      <c r="D19" s="690" t="s">
        <v>541</v>
      </c>
      <c r="E19" s="691"/>
      <c r="G19" s="269" t="s">
        <v>744</v>
      </c>
    </row>
    <row r="20" spans="2:7" ht="14.25" thickBot="1" x14ac:dyDescent="0.75">
      <c r="B20" s="211" t="s">
        <v>51</v>
      </c>
      <c r="C20" s="684" t="s">
        <v>7</v>
      </c>
      <c r="D20" s="673"/>
      <c r="E20" s="741"/>
      <c r="G20" s="268"/>
    </row>
    <row r="21" spans="2:7" ht="81" x14ac:dyDescent="0.6">
      <c r="B21" s="739" t="s">
        <v>26</v>
      </c>
      <c r="C21" s="703" t="s">
        <v>1418</v>
      </c>
      <c r="D21" s="735" t="s">
        <v>541</v>
      </c>
      <c r="E21" s="740"/>
      <c r="G21" s="269" t="s">
        <v>750</v>
      </c>
    </row>
    <row r="22" spans="2:7" ht="81" x14ac:dyDescent="0.6">
      <c r="B22" s="216" t="s">
        <v>30</v>
      </c>
      <c r="C22" s="675" t="s">
        <v>1419</v>
      </c>
      <c r="D22" s="685" t="s">
        <v>541</v>
      </c>
      <c r="E22" s="692"/>
      <c r="G22" s="269" t="s">
        <v>750</v>
      </c>
    </row>
    <row r="23" spans="2:7" ht="54" x14ac:dyDescent="0.6">
      <c r="B23" s="216" t="s">
        <v>508</v>
      </c>
      <c r="C23" s="657" t="s">
        <v>509</v>
      </c>
      <c r="D23" s="685" t="s">
        <v>541</v>
      </c>
      <c r="E23" s="692"/>
      <c r="G23" s="269" t="s">
        <v>744</v>
      </c>
    </row>
    <row r="24" spans="2:7" ht="108" x14ac:dyDescent="0.6">
      <c r="B24" s="216" t="s">
        <v>881</v>
      </c>
      <c r="C24" s="657" t="s">
        <v>1420</v>
      </c>
      <c r="D24" s="685" t="s">
        <v>541</v>
      </c>
      <c r="E24" s="692"/>
      <c r="G24" s="269" t="s">
        <v>794</v>
      </c>
    </row>
    <row r="25" spans="2:7" ht="54" x14ac:dyDescent="0.6">
      <c r="B25" s="216" t="s">
        <v>913</v>
      </c>
      <c r="C25" s="657" t="s">
        <v>1421</v>
      </c>
      <c r="D25" s="685" t="s">
        <v>541</v>
      </c>
      <c r="E25" s="692"/>
      <c r="G25" s="269" t="s">
        <v>744</v>
      </c>
    </row>
    <row r="26" spans="2:7" ht="54" x14ac:dyDescent="0.6">
      <c r="B26" s="216" t="s">
        <v>1429</v>
      </c>
      <c r="C26" s="657" t="s">
        <v>1430</v>
      </c>
      <c r="D26" s="685" t="s">
        <v>541</v>
      </c>
      <c r="E26" s="692"/>
      <c r="G26" s="269" t="s">
        <v>744</v>
      </c>
    </row>
    <row r="27" spans="2:7" ht="54" x14ac:dyDescent="0.6">
      <c r="B27" s="216" t="s">
        <v>1431</v>
      </c>
      <c r="C27" s="657" t="s">
        <v>1432</v>
      </c>
      <c r="D27" s="690" t="s">
        <v>541</v>
      </c>
      <c r="E27" s="745" t="s">
        <v>1480</v>
      </c>
      <c r="G27" s="269" t="s">
        <v>744</v>
      </c>
    </row>
    <row r="28" spans="2:7" ht="54" x14ac:dyDescent="0.6">
      <c r="B28" s="216" t="s">
        <v>1198</v>
      </c>
      <c r="C28" s="742" t="s">
        <v>1201</v>
      </c>
      <c r="D28" s="743"/>
      <c r="E28" s="746"/>
      <c r="G28" s="269" t="s">
        <v>744</v>
      </c>
    </row>
    <row r="29" spans="2:7" ht="54" x14ac:dyDescent="0.6">
      <c r="B29" s="216" t="s">
        <v>1199</v>
      </c>
      <c r="C29" s="742" t="s">
        <v>1202</v>
      </c>
      <c r="D29" s="743"/>
      <c r="E29" s="746"/>
      <c r="G29" s="269" t="s">
        <v>744</v>
      </c>
    </row>
    <row r="30" spans="2:7" ht="54" x14ac:dyDescent="0.6">
      <c r="B30" s="216" t="s">
        <v>1200</v>
      </c>
      <c r="C30" s="742" t="s">
        <v>1203</v>
      </c>
      <c r="D30" s="743"/>
      <c r="E30" s="744"/>
      <c r="G30" s="269" t="s">
        <v>744</v>
      </c>
    </row>
    <row r="31" spans="2:7" ht="54" x14ac:dyDescent="0.6">
      <c r="B31" s="216" t="s">
        <v>1433</v>
      </c>
      <c r="C31" s="657" t="s">
        <v>1440</v>
      </c>
      <c r="D31" s="685" t="s">
        <v>541</v>
      </c>
      <c r="E31" s="740"/>
      <c r="G31" s="269" t="s">
        <v>744</v>
      </c>
    </row>
    <row r="32" spans="2:7" ht="54" x14ac:dyDescent="0.6">
      <c r="B32" s="216" t="s">
        <v>1434</v>
      </c>
      <c r="C32" s="657" t="s">
        <v>1441</v>
      </c>
      <c r="D32" s="685" t="s">
        <v>541</v>
      </c>
      <c r="E32" s="692"/>
      <c r="G32" s="269" t="s">
        <v>744</v>
      </c>
    </row>
    <row r="33" spans="2:7" ht="54" x14ac:dyDescent="0.6">
      <c r="B33" s="216" t="s">
        <v>1435</v>
      </c>
      <c r="C33" s="657" t="s">
        <v>1442</v>
      </c>
      <c r="D33" s="685" t="s">
        <v>541</v>
      </c>
      <c r="E33" s="692"/>
      <c r="G33" s="269" t="s">
        <v>744</v>
      </c>
    </row>
    <row r="34" spans="2:7" ht="54" x14ac:dyDescent="0.6">
      <c r="B34" s="216" t="s">
        <v>1436</v>
      </c>
      <c r="C34" s="657" t="s">
        <v>1443</v>
      </c>
      <c r="D34" s="685" t="s">
        <v>541</v>
      </c>
      <c r="E34" s="692"/>
      <c r="G34" s="269" t="s">
        <v>744</v>
      </c>
    </row>
    <row r="35" spans="2:7" ht="54" x14ac:dyDescent="0.6">
      <c r="B35" s="216" t="s">
        <v>1437</v>
      </c>
      <c r="C35" s="657" t="s">
        <v>1444</v>
      </c>
      <c r="D35" s="685" t="s">
        <v>541</v>
      </c>
      <c r="E35" s="692"/>
      <c r="G35" s="269" t="s">
        <v>744</v>
      </c>
    </row>
    <row r="36" spans="2:7" ht="54" x14ac:dyDescent="0.6">
      <c r="B36" s="216" t="s">
        <v>1438</v>
      </c>
      <c r="C36" s="657" t="s">
        <v>1445</v>
      </c>
      <c r="D36" s="685" t="s">
        <v>541</v>
      </c>
      <c r="E36" s="692"/>
      <c r="G36" s="269" t="s">
        <v>744</v>
      </c>
    </row>
    <row r="37" spans="2:7" ht="54.75" thickBot="1" x14ac:dyDescent="0.75">
      <c r="B37" s="205" t="s">
        <v>1439</v>
      </c>
      <c r="C37" s="658" t="s">
        <v>1446</v>
      </c>
      <c r="D37" s="687" t="s">
        <v>541</v>
      </c>
      <c r="E37" s="747"/>
      <c r="G37" s="269" t="s">
        <v>744</v>
      </c>
    </row>
    <row r="38" spans="2:7" ht="41.25" thickBot="1" x14ac:dyDescent="0.75">
      <c r="B38" s="211" t="s">
        <v>460</v>
      </c>
      <c r="C38" s="684" t="s">
        <v>882</v>
      </c>
      <c r="D38" s="673"/>
      <c r="E38" s="693"/>
      <c r="G38" s="268"/>
    </row>
    <row r="39" spans="2:7" ht="54" x14ac:dyDescent="0.6">
      <c r="B39" s="734" t="s">
        <v>443</v>
      </c>
      <c r="C39" s="708" t="s">
        <v>883</v>
      </c>
      <c r="D39" s="735" t="s">
        <v>541</v>
      </c>
      <c r="E39" s="736"/>
      <c r="G39" s="269" t="s">
        <v>744</v>
      </c>
    </row>
    <row r="40" spans="2:7" ht="54" x14ac:dyDescent="0.6">
      <c r="B40" s="203" t="s">
        <v>884</v>
      </c>
      <c r="C40" s="657" t="s">
        <v>886</v>
      </c>
      <c r="D40" s="685" t="s">
        <v>541</v>
      </c>
      <c r="E40" s="686"/>
      <c r="G40" s="269" t="s">
        <v>744</v>
      </c>
    </row>
    <row r="41" spans="2:7" ht="54.75" thickBot="1" x14ac:dyDescent="0.75">
      <c r="B41" s="205" t="s">
        <v>885</v>
      </c>
      <c r="C41" s="658" t="s">
        <v>887</v>
      </c>
      <c r="D41" s="687" t="s">
        <v>541</v>
      </c>
      <c r="E41" s="688"/>
      <c r="G41" s="269" t="s">
        <v>744</v>
      </c>
    </row>
    <row r="42" spans="2:7" ht="14.25" thickBot="1" x14ac:dyDescent="0.75">
      <c r="B42" s="211" t="s">
        <v>50</v>
      </c>
      <c r="C42" s="684" t="s">
        <v>1422</v>
      </c>
      <c r="D42" s="673"/>
      <c r="E42" s="693"/>
      <c r="G42" s="268"/>
    </row>
    <row r="43" spans="2:7" ht="54" x14ac:dyDescent="0.6">
      <c r="B43" s="734" t="s">
        <v>510</v>
      </c>
      <c r="C43" s="750" t="s">
        <v>511</v>
      </c>
      <c r="D43" s="748" t="s">
        <v>541</v>
      </c>
      <c r="E43" s="749"/>
      <c r="G43" s="269" t="s">
        <v>744</v>
      </c>
    </row>
    <row r="44" spans="2:7" ht="54.75" thickBot="1" x14ac:dyDescent="0.75">
      <c r="B44" s="205" t="s">
        <v>1423</v>
      </c>
      <c r="C44" s="658" t="s">
        <v>1424</v>
      </c>
      <c r="D44" s="687" t="s">
        <v>541</v>
      </c>
      <c r="E44" s="688"/>
      <c r="G44" s="269" t="s">
        <v>744</v>
      </c>
    </row>
    <row r="45" spans="2:7" ht="14.25" thickBot="1" x14ac:dyDescent="0.75">
      <c r="B45" s="211" t="s">
        <v>49</v>
      </c>
      <c r="C45" s="684" t="s">
        <v>9</v>
      </c>
      <c r="D45" s="673"/>
      <c r="E45" s="693"/>
      <c r="G45" s="268"/>
    </row>
    <row r="46" spans="2:7" ht="54" x14ac:dyDescent="0.6">
      <c r="B46" s="734" t="s">
        <v>512</v>
      </c>
      <c r="C46" s="703" t="s">
        <v>513</v>
      </c>
      <c r="D46" s="735" t="s">
        <v>541</v>
      </c>
      <c r="E46" s="736"/>
      <c r="G46" s="269" t="s">
        <v>744</v>
      </c>
    </row>
    <row r="47" spans="2:7" ht="54" x14ac:dyDescent="0.6">
      <c r="B47" s="203" t="s">
        <v>1447</v>
      </c>
      <c r="C47" s="675" t="s">
        <v>1450</v>
      </c>
      <c r="D47" s="685" t="s">
        <v>541</v>
      </c>
      <c r="E47" s="686"/>
      <c r="G47" s="269" t="s">
        <v>744</v>
      </c>
    </row>
    <row r="48" spans="2:7" ht="54" x14ac:dyDescent="0.6">
      <c r="B48" s="203" t="s">
        <v>1448</v>
      </c>
      <c r="C48" s="675" t="s">
        <v>1451</v>
      </c>
      <c r="D48" s="685" t="s">
        <v>541</v>
      </c>
      <c r="E48" s="686"/>
      <c r="G48" s="269" t="s">
        <v>744</v>
      </c>
    </row>
    <row r="49" spans="2:7" ht="54.75" thickBot="1" x14ac:dyDescent="0.75">
      <c r="B49" s="216" t="s">
        <v>1449</v>
      </c>
      <c r="C49" s="677" t="s">
        <v>1452</v>
      </c>
      <c r="D49" s="690" t="s">
        <v>541</v>
      </c>
      <c r="E49" s="691"/>
      <c r="G49" s="269" t="s">
        <v>744</v>
      </c>
    </row>
    <row r="50" spans="2:7" ht="14.25" thickBot="1" x14ac:dyDescent="0.75">
      <c r="B50" s="211" t="s">
        <v>48</v>
      </c>
      <c r="C50" s="684" t="s">
        <v>10</v>
      </c>
      <c r="D50" s="673"/>
      <c r="E50" s="693"/>
      <c r="G50" s="268"/>
    </row>
    <row r="51" spans="2:7" ht="54" x14ac:dyDescent="0.6">
      <c r="B51" s="734" t="s">
        <v>514</v>
      </c>
      <c r="C51" s="703" t="s">
        <v>11</v>
      </c>
      <c r="D51" s="735" t="s">
        <v>541</v>
      </c>
      <c r="E51" s="736"/>
      <c r="G51" s="269" t="s">
        <v>744</v>
      </c>
    </row>
    <row r="52" spans="2:7" ht="54.75" thickBot="1" x14ac:dyDescent="0.75">
      <c r="B52" s="205" t="s">
        <v>515</v>
      </c>
      <c r="C52" s="678" t="s">
        <v>31</v>
      </c>
      <c r="D52" s="687" t="s">
        <v>541</v>
      </c>
      <c r="E52" s="688"/>
      <c r="G52" s="269" t="s">
        <v>744</v>
      </c>
    </row>
    <row r="53" spans="2:7" ht="14.25" thickBot="1" x14ac:dyDescent="0.75">
      <c r="B53" s="211" t="s">
        <v>47</v>
      </c>
      <c r="C53" s="684" t="s">
        <v>1425</v>
      </c>
      <c r="D53" s="673"/>
      <c r="E53" s="693"/>
      <c r="G53" s="268"/>
    </row>
    <row r="54" spans="2:7" ht="54" x14ac:dyDescent="0.6">
      <c r="B54" s="734" t="s">
        <v>32</v>
      </c>
      <c r="C54" s="703" t="s">
        <v>12</v>
      </c>
      <c r="D54" s="735" t="s">
        <v>541</v>
      </c>
      <c r="E54" s="736"/>
      <c r="G54" s="269" t="s">
        <v>744</v>
      </c>
    </row>
    <row r="55" spans="2:7" ht="67.5" x14ac:dyDescent="0.6">
      <c r="B55" s="203" t="s">
        <v>65</v>
      </c>
      <c r="C55" s="675" t="s">
        <v>66</v>
      </c>
      <c r="D55" s="685" t="s">
        <v>541</v>
      </c>
      <c r="E55" s="686"/>
      <c r="G55" s="269" t="s">
        <v>751</v>
      </c>
    </row>
    <row r="56" spans="2:7" ht="54" x14ac:dyDescent="0.6">
      <c r="B56" s="203" t="s">
        <v>546</v>
      </c>
      <c r="C56" s="675" t="s">
        <v>1426</v>
      </c>
      <c r="D56" s="685" t="s">
        <v>541</v>
      </c>
      <c r="E56" s="686"/>
      <c r="G56" s="269" t="s">
        <v>744</v>
      </c>
    </row>
    <row r="57" spans="2:7" ht="54.75" thickBot="1" x14ac:dyDescent="0.75">
      <c r="B57" s="739" t="s">
        <v>1547</v>
      </c>
      <c r="C57" s="722" t="s">
        <v>1548</v>
      </c>
      <c r="D57" s="748"/>
      <c r="E57" s="749"/>
      <c r="G57" s="269" t="s">
        <v>744</v>
      </c>
    </row>
    <row r="58" spans="2:7" ht="14.25" thickBot="1" x14ac:dyDescent="0.75">
      <c r="B58" s="211" t="s">
        <v>44</v>
      </c>
      <c r="C58" s="684" t="s">
        <v>1427</v>
      </c>
      <c r="D58" s="673"/>
      <c r="E58" s="693"/>
      <c r="G58" s="268"/>
    </row>
    <row r="59" spans="2:7" ht="54" x14ac:dyDescent="0.6">
      <c r="B59" s="734" t="s">
        <v>516</v>
      </c>
      <c r="C59" s="703" t="s">
        <v>1428</v>
      </c>
      <c r="D59" s="748" t="s">
        <v>541</v>
      </c>
      <c r="E59" s="749"/>
      <c r="G59" s="269" t="s">
        <v>744</v>
      </c>
    </row>
    <row r="60" spans="2:7" ht="54" x14ac:dyDescent="0.6">
      <c r="B60" s="203" t="s">
        <v>1453</v>
      </c>
      <c r="C60" s="675" t="s">
        <v>1454</v>
      </c>
      <c r="D60" s="690" t="s">
        <v>541</v>
      </c>
      <c r="E60" s="691"/>
      <c r="G60" s="269" t="s">
        <v>744</v>
      </c>
    </row>
    <row r="61" spans="2:7" ht="54.75" thickBot="1" x14ac:dyDescent="0.75">
      <c r="B61" s="205" t="s">
        <v>1455</v>
      </c>
      <c r="C61" s="678" t="s">
        <v>1456</v>
      </c>
      <c r="D61" s="687" t="s">
        <v>541</v>
      </c>
      <c r="E61" s="688"/>
      <c r="G61" s="269" t="s">
        <v>744</v>
      </c>
    </row>
    <row r="62" spans="2:7" ht="14.25" thickBot="1" x14ac:dyDescent="0.75">
      <c r="B62" s="211" t="s">
        <v>45</v>
      </c>
      <c r="C62" s="684" t="s">
        <v>665</v>
      </c>
      <c r="D62" s="673"/>
      <c r="E62" s="693"/>
      <c r="G62" s="268"/>
    </row>
    <row r="63" spans="2:7" ht="54" x14ac:dyDescent="0.6">
      <c r="B63" s="734" t="s">
        <v>517</v>
      </c>
      <c r="C63" s="703" t="s">
        <v>521</v>
      </c>
      <c r="D63" s="735" t="s">
        <v>541</v>
      </c>
      <c r="E63" s="736"/>
      <c r="G63" s="269" t="s">
        <v>744</v>
      </c>
    </row>
    <row r="64" spans="2:7" ht="54.75" thickBot="1" x14ac:dyDescent="0.75">
      <c r="B64" s="205" t="s">
        <v>518</v>
      </c>
      <c r="C64" s="678" t="s">
        <v>522</v>
      </c>
      <c r="D64" s="687" t="s">
        <v>541</v>
      </c>
      <c r="E64" s="688"/>
      <c r="G64" s="269" t="s">
        <v>744</v>
      </c>
    </row>
    <row r="65" spans="2:7" ht="14.25" thickBot="1" x14ac:dyDescent="0.75">
      <c r="B65" s="211" t="s">
        <v>461</v>
      </c>
      <c r="C65" s="684" t="s">
        <v>462</v>
      </c>
      <c r="D65" s="673"/>
      <c r="E65" s="693"/>
      <c r="G65" s="268"/>
    </row>
    <row r="66" spans="2:7" ht="54" x14ac:dyDescent="0.6">
      <c r="B66" s="734" t="s">
        <v>519</v>
      </c>
      <c r="C66" s="703" t="s">
        <v>523</v>
      </c>
      <c r="D66" s="735" t="s">
        <v>541</v>
      </c>
      <c r="E66" s="736"/>
      <c r="G66" s="269" t="s">
        <v>744</v>
      </c>
    </row>
    <row r="67" spans="2:7" ht="54.75" thickBot="1" x14ac:dyDescent="0.75">
      <c r="B67" s="205" t="s">
        <v>520</v>
      </c>
      <c r="C67" s="678" t="s">
        <v>524</v>
      </c>
      <c r="D67" s="687" t="s">
        <v>541</v>
      </c>
      <c r="E67" s="688"/>
      <c r="G67" s="269" t="s">
        <v>744</v>
      </c>
    </row>
    <row r="68" spans="2:7" ht="14.25" thickBot="1" x14ac:dyDescent="0.75">
      <c r="B68" s="211" t="s">
        <v>46</v>
      </c>
      <c r="C68" s="684" t="s">
        <v>14</v>
      </c>
      <c r="D68" s="673"/>
      <c r="E68" s="693"/>
      <c r="G68" s="268"/>
    </row>
    <row r="69" spans="2:7" ht="54" x14ac:dyDescent="0.6">
      <c r="B69" s="734" t="s">
        <v>33</v>
      </c>
      <c r="C69" s="703" t="s">
        <v>15</v>
      </c>
      <c r="D69" s="735" t="s">
        <v>541</v>
      </c>
      <c r="E69" s="736"/>
      <c r="G69" s="269" t="s">
        <v>744</v>
      </c>
    </row>
    <row r="70" spans="2:7" ht="54" x14ac:dyDescent="0.6">
      <c r="B70" s="203" t="s">
        <v>34</v>
      </c>
      <c r="C70" s="675" t="s">
        <v>23</v>
      </c>
      <c r="D70" s="685" t="s">
        <v>541</v>
      </c>
      <c r="E70" s="686"/>
      <c r="G70" s="269" t="s">
        <v>744</v>
      </c>
    </row>
    <row r="71" spans="2:7" ht="54.75" thickBot="1" x14ac:dyDescent="0.75">
      <c r="B71" s="205" t="s">
        <v>35</v>
      </c>
      <c r="C71" s="678" t="s">
        <v>16</v>
      </c>
      <c r="D71" s="687" t="s">
        <v>541</v>
      </c>
      <c r="E71" s="688"/>
      <c r="G71" s="269" t="s">
        <v>744</v>
      </c>
    </row>
    <row r="72" spans="2:7" ht="14.25" thickBot="1" x14ac:dyDescent="0.75">
      <c r="B72" s="211" t="s">
        <v>52</v>
      </c>
      <c r="C72" s="684" t="s">
        <v>17</v>
      </c>
      <c r="D72" s="673"/>
      <c r="E72" s="693"/>
      <c r="G72" s="268"/>
    </row>
    <row r="73" spans="2:7" ht="54" x14ac:dyDescent="0.6">
      <c r="B73" s="734" t="s">
        <v>61</v>
      </c>
      <c r="C73" s="724" t="s">
        <v>63</v>
      </c>
      <c r="D73" s="735" t="s">
        <v>541</v>
      </c>
      <c r="E73" s="736"/>
      <c r="G73" s="269" t="s">
        <v>744</v>
      </c>
    </row>
    <row r="74" spans="2:7" ht="54" x14ac:dyDescent="0.6">
      <c r="B74" s="203" t="s">
        <v>62</v>
      </c>
      <c r="C74" s="680" t="s">
        <v>64</v>
      </c>
      <c r="D74" s="685" t="s">
        <v>541</v>
      </c>
      <c r="E74" s="686"/>
      <c r="G74" s="269" t="s">
        <v>744</v>
      </c>
    </row>
    <row r="75" spans="2:7" ht="54" x14ac:dyDescent="0.6">
      <c r="B75" s="203" t="s">
        <v>525</v>
      </c>
      <c r="C75" s="680" t="s">
        <v>526</v>
      </c>
      <c r="D75" s="685" t="s">
        <v>541</v>
      </c>
      <c r="E75" s="686"/>
      <c r="G75" s="269" t="s">
        <v>744</v>
      </c>
    </row>
    <row r="76" spans="2:7" ht="54.75" thickBot="1" x14ac:dyDescent="0.75">
      <c r="B76" s="203" t="s">
        <v>1207</v>
      </c>
      <c r="C76" s="680" t="s">
        <v>1481</v>
      </c>
      <c r="D76" s="735" t="s">
        <v>541</v>
      </c>
      <c r="E76" s="736"/>
      <c r="G76" s="269" t="s">
        <v>744</v>
      </c>
    </row>
    <row r="77" spans="2:7" ht="14.25" thickBot="1" x14ac:dyDescent="0.75">
      <c r="B77" s="211" t="s">
        <v>53</v>
      </c>
      <c r="C77" s="684" t="s">
        <v>18</v>
      </c>
      <c r="D77" s="673"/>
      <c r="E77" s="693"/>
      <c r="G77" s="268"/>
    </row>
    <row r="78" spans="2:7" ht="54" x14ac:dyDescent="0.6">
      <c r="B78" s="734" t="s">
        <v>444</v>
      </c>
      <c r="C78" s="724" t="s">
        <v>463</v>
      </c>
      <c r="D78" s="735" t="s">
        <v>541</v>
      </c>
      <c r="E78" s="736"/>
      <c r="G78" s="269" t="s">
        <v>744</v>
      </c>
    </row>
    <row r="79" spans="2:7" ht="54.75" thickBot="1" x14ac:dyDescent="0.75">
      <c r="B79" s="205" t="s">
        <v>445</v>
      </c>
      <c r="C79" s="681" t="s">
        <v>464</v>
      </c>
      <c r="D79" s="687" t="s">
        <v>541</v>
      </c>
      <c r="E79" s="688"/>
      <c r="G79" s="269" t="s">
        <v>744</v>
      </c>
    </row>
    <row r="80" spans="2:7" ht="13.5" x14ac:dyDescent="0.6">
      <c r="B80" s="212" t="s">
        <v>54</v>
      </c>
      <c r="C80" s="676" t="s">
        <v>19</v>
      </c>
      <c r="D80" s="663"/>
      <c r="E80" s="689"/>
      <c r="G80" s="268"/>
    </row>
    <row r="81" spans="2:7" ht="94.5" x14ac:dyDescent="0.6">
      <c r="B81" s="216" t="s">
        <v>36</v>
      </c>
      <c r="C81" s="682" t="s">
        <v>20</v>
      </c>
      <c r="D81" s="685" t="s">
        <v>541</v>
      </c>
      <c r="E81" s="686"/>
      <c r="G81" s="269" t="s">
        <v>752</v>
      </c>
    </row>
    <row r="82" spans="2:7" ht="94.5" x14ac:dyDescent="0.6">
      <c r="B82" s="216" t="s">
        <v>37</v>
      </c>
      <c r="C82" s="682" t="s">
        <v>22</v>
      </c>
      <c r="D82" s="685" t="s">
        <v>541</v>
      </c>
      <c r="E82" s="686"/>
      <c r="G82" s="269" t="s">
        <v>753</v>
      </c>
    </row>
    <row r="83" spans="2:7" ht="95.25" thickBot="1" x14ac:dyDescent="0.75">
      <c r="B83" s="205" t="s">
        <v>56</v>
      </c>
      <c r="C83" s="683" t="s">
        <v>21</v>
      </c>
      <c r="D83" s="687" t="s">
        <v>541</v>
      </c>
      <c r="E83" s="688"/>
      <c r="G83" s="269" t="s">
        <v>754</v>
      </c>
    </row>
    <row r="84" spans="2:7" ht="16.25" thickBot="1" x14ac:dyDescent="0.75">
      <c r="B84" s="211" t="s">
        <v>55</v>
      </c>
      <c r="C84" s="234" t="s">
        <v>465</v>
      </c>
      <c r="D84" s="673"/>
      <c r="E84" s="693"/>
      <c r="G84" s="270"/>
    </row>
    <row r="85" spans="2:7" ht="15.5" x14ac:dyDescent="0.7">
      <c r="B85" s="848" t="s">
        <v>531</v>
      </c>
      <c r="C85" s="848"/>
      <c r="D85" s="848"/>
      <c r="E85" s="848"/>
    </row>
    <row r="86" spans="2:7" ht="13.5" x14ac:dyDescent="0.7">
      <c r="B86" s="834" t="s">
        <v>542</v>
      </c>
      <c r="C86" s="834"/>
      <c r="D86" s="834"/>
      <c r="E86" s="834"/>
    </row>
    <row r="87" spans="2:7" ht="13.5" x14ac:dyDescent="0.7">
      <c r="B87" s="834" t="s">
        <v>543</v>
      </c>
      <c r="C87" s="834"/>
      <c r="D87" s="834"/>
      <c r="E87" s="834"/>
    </row>
  </sheetData>
  <mergeCells count="8199">
    <mergeCell ref="AU1:AV1"/>
    <mergeCell ref="AW1:AX1"/>
    <mergeCell ref="AY1:AZ1"/>
    <mergeCell ref="BA1:BB1"/>
    <mergeCell ref="BC1:BD1"/>
    <mergeCell ref="BE1:BF1"/>
    <mergeCell ref="D3:D5"/>
    <mergeCell ref="E3:E5"/>
    <mergeCell ref="E1:F1"/>
    <mergeCell ref="G1:H1"/>
    <mergeCell ref="I1:J1"/>
    <mergeCell ref="B3:B5"/>
    <mergeCell ref="C3:C5"/>
    <mergeCell ref="AI1:AJ1"/>
    <mergeCell ref="AK1:AL1"/>
    <mergeCell ref="AM1:AN1"/>
    <mergeCell ref="AO1:AP1"/>
    <mergeCell ref="AQ1:AR1"/>
    <mergeCell ref="AS1:AT1"/>
    <mergeCell ref="W1:X1"/>
    <mergeCell ref="Y1:Z1"/>
    <mergeCell ref="AA1:AB1"/>
    <mergeCell ref="AC1:AD1"/>
    <mergeCell ref="AE1:AF1"/>
    <mergeCell ref="AG1:AH1"/>
    <mergeCell ref="K1:L1"/>
    <mergeCell ref="M1:N1"/>
    <mergeCell ref="O1:P1"/>
    <mergeCell ref="Q1:R1"/>
    <mergeCell ref="S1:T1"/>
    <mergeCell ref="U1:V1"/>
    <mergeCell ref="G3:G5"/>
    <mergeCell ref="CE1:CF1"/>
    <mergeCell ref="CG1:CH1"/>
    <mergeCell ref="CI1:CJ1"/>
    <mergeCell ref="CK1:CL1"/>
    <mergeCell ref="CM1:CN1"/>
    <mergeCell ref="CO1:CP1"/>
    <mergeCell ref="BS1:BT1"/>
    <mergeCell ref="BU1:BV1"/>
    <mergeCell ref="BW1:BX1"/>
    <mergeCell ref="BY1:BZ1"/>
    <mergeCell ref="CA1:CB1"/>
    <mergeCell ref="CC1:CD1"/>
    <mergeCell ref="BG1:BH1"/>
    <mergeCell ref="BI1:BJ1"/>
    <mergeCell ref="BK1:BL1"/>
    <mergeCell ref="BM1:BN1"/>
    <mergeCell ref="BO1:BP1"/>
    <mergeCell ref="BQ1:BR1"/>
    <mergeCell ref="DO1:DP1"/>
    <mergeCell ref="DQ1:DR1"/>
    <mergeCell ref="DS1:DT1"/>
    <mergeCell ref="DU1:DV1"/>
    <mergeCell ref="DW1:DX1"/>
    <mergeCell ref="DY1:DZ1"/>
    <mergeCell ref="DC1:DD1"/>
    <mergeCell ref="DE1:DF1"/>
    <mergeCell ref="DG1:DH1"/>
    <mergeCell ref="DI1:DJ1"/>
    <mergeCell ref="DK1:DL1"/>
    <mergeCell ref="DM1:DN1"/>
    <mergeCell ref="CQ1:CR1"/>
    <mergeCell ref="CS1:CT1"/>
    <mergeCell ref="CU1:CV1"/>
    <mergeCell ref="CW1:CX1"/>
    <mergeCell ref="CY1:CZ1"/>
    <mergeCell ref="DA1:DB1"/>
    <mergeCell ref="EY1:EZ1"/>
    <mergeCell ref="FA1:FB1"/>
    <mergeCell ref="FC1:FD1"/>
    <mergeCell ref="FE1:FF1"/>
    <mergeCell ref="FG1:FH1"/>
    <mergeCell ref="FI1:FJ1"/>
    <mergeCell ref="EM1:EN1"/>
    <mergeCell ref="EO1:EP1"/>
    <mergeCell ref="EQ1:ER1"/>
    <mergeCell ref="ES1:ET1"/>
    <mergeCell ref="EU1:EV1"/>
    <mergeCell ref="EW1:EX1"/>
    <mergeCell ref="EA1:EB1"/>
    <mergeCell ref="EC1:ED1"/>
    <mergeCell ref="EE1:EF1"/>
    <mergeCell ref="EG1:EH1"/>
    <mergeCell ref="EI1:EJ1"/>
    <mergeCell ref="EK1:EL1"/>
    <mergeCell ref="GI1:GJ1"/>
    <mergeCell ref="GK1:GL1"/>
    <mergeCell ref="GM1:GN1"/>
    <mergeCell ref="GO1:GP1"/>
    <mergeCell ref="GQ1:GR1"/>
    <mergeCell ref="GS1:GT1"/>
    <mergeCell ref="FW1:FX1"/>
    <mergeCell ref="FY1:FZ1"/>
    <mergeCell ref="GA1:GB1"/>
    <mergeCell ref="GC1:GD1"/>
    <mergeCell ref="GE1:GF1"/>
    <mergeCell ref="GG1:GH1"/>
    <mergeCell ref="FK1:FL1"/>
    <mergeCell ref="FM1:FN1"/>
    <mergeCell ref="FO1:FP1"/>
    <mergeCell ref="FQ1:FR1"/>
    <mergeCell ref="FS1:FT1"/>
    <mergeCell ref="FU1:FV1"/>
    <mergeCell ref="HS1:HT1"/>
    <mergeCell ref="HU1:HV1"/>
    <mergeCell ref="HW1:HX1"/>
    <mergeCell ref="HY1:HZ1"/>
    <mergeCell ref="IA1:IB1"/>
    <mergeCell ref="IC1:ID1"/>
    <mergeCell ref="HG1:HH1"/>
    <mergeCell ref="HI1:HJ1"/>
    <mergeCell ref="HK1:HL1"/>
    <mergeCell ref="HM1:HN1"/>
    <mergeCell ref="HO1:HP1"/>
    <mergeCell ref="HQ1:HR1"/>
    <mergeCell ref="GU1:GV1"/>
    <mergeCell ref="GW1:GX1"/>
    <mergeCell ref="GY1:GZ1"/>
    <mergeCell ref="HA1:HB1"/>
    <mergeCell ref="HC1:HD1"/>
    <mergeCell ref="HE1:HF1"/>
    <mergeCell ref="JC1:JD1"/>
    <mergeCell ref="JE1:JF1"/>
    <mergeCell ref="JG1:JH1"/>
    <mergeCell ref="JI1:JJ1"/>
    <mergeCell ref="JK1:JL1"/>
    <mergeCell ref="JM1:JN1"/>
    <mergeCell ref="IQ1:IR1"/>
    <mergeCell ref="IS1:IT1"/>
    <mergeCell ref="IU1:IV1"/>
    <mergeCell ref="IW1:IX1"/>
    <mergeCell ref="IY1:IZ1"/>
    <mergeCell ref="JA1:JB1"/>
    <mergeCell ref="IE1:IF1"/>
    <mergeCell ref="IG1:IH1"/>
    <mergeCell ref="II1:IJ1"/>
    <mergeCell ref="IK1:IL1"/>
    <mergeCell ref="IM1:IN1"/>
    <mergeCell ref="IO1:IP1"/>
    <mergeCell ref="KM1:KN1"/>
    <mergeCell ref="KO1:KP1"/>
    <mergeCell ref="KQ1:KR1"/>
    <mergeCell ref="KS1:KT1"/>
    <mergeCell ref="KU1:KV1"/>
    <mergeCell ref="KW1:KX1"/>
    <mergeCell ref="KA1:KB1"/>
    <mergeCell ref="KC1:KD1"/>
    <mergeCell ref="KE1:KF1"/>
    <mergeCell ref="KG1:KH1"/>
    <mergeCell ref="KI1:KJ1"/>
    <mergeCell ref="KK1:KL1"/>
    <mergeCell ref="JO1:JP1"/>
    <mergeCell ref="JQ1:JR1"/>
    <mergeCell ref="JS1:JT1"/>
    <mergeCell ref="JU1:JV1"/>
    <mergeCell ref="JW1:JX1"/>
    <mergeCell ref="JY1:JZ1"/>
    <mergeCell ref="LW1:LX1"/>
    <mergeCell ref="LY1:LZ1"/>
    <mergeCell ref="MA1:MB1"/>
    <mergeCell ref="MC1:MD1"/>
    <mergeCell ref="ME1:MF1"/>
    <mergeCell ref="MG1:MH1"/>
    <mergeCell ref="LK1:LL1"/>
    <mergeCell ref="LM1:LN1"/>
    <mergeCell ref="LO1:LP1"/>
    <mergeCell ref="LQ1:LR1"/>
    <mergeCell ref="LS1:LT1"/>
    <mergeCell ref="LU1:LV1"/>
    <mergeCell ref="KY1:KZ1"/>
    <mergeCell ref="LA1:LB1"/>
    <mergeCell ref="LC1:LD1"/>
    <mergeCell ref="LE1:LF1"/>
    <mergeCell ref="LG1:LH1"/>
    <mergeCell ref="LI1:LJ1"/>
    <mergeCell ref="NG1:NH1"/>
    <mergeCell ref="NI1:NJ1"/>
    <mergeCell ref="NK1:NL1"/>
    <mergeCell ref="NM1:NN1"/>
    <mergeCell ref="NO1:NP1"/>
    <mergeCell ref="NQ1:NR1"/>
    <mergeCell ref="MU1:MV1"/>
    <mergeCell ref="MW1:MX1"/>
    <mergeCell ref="MY1:MZ1"/>
    <mergeCell ref="NA1:NB1"/>
    <mergeCell ref="NC1:ND1"/>
    <mergeCell ref="NE1:NF1"/>
    <mergeCell ref="MI1:MJ1"/>
    <mergeCell ref="MK1:ML1"/>
    <mergeCell ref="MM1:MN1"/>
    <mergeCell ref="MO1:MP1"/>
    <mergeCell ref="MQ1:MR1"/>
    <mergeCell ref="MS1:MT1"/>
    <mergeCell ref="OQ1:OR1"/>
    <mergeCell ref="OS1:OT1"/>
    <mergeCell ref="OU1:OV1"/>
    <mergeCell ref="OW1:OX1"/>
    <mergeCell ref="OY1:OZ1"/>
    <mergeCell ref="PA1:PB1"/>
    <mergeCell ref="OE1:OF1"/>
    <mergeCell ref="OG1:OH1"/>
    <mergeCell ref="OI1:OJ1"/>
    <mergeCell ref="OK1:OL1"/>
    <mergeCell ref="OM1:ON1"/>
    <mergeCell ref="OO1:OP1"/>
    <mergeCell ref="NS1:NT1"/>
    <mergeCell ref="NU1:NV1"/>
    <mergeCell ref="NW1:NX1"/>
    <mergeCell ref="NY1:NZ1"/>
    <mergeCell ref="OA1:OB1"/>
    <mergeCell ref="OC1:OD1"/>
    <mergeCell ref="QA1:QB1"/>
    <mergeCell ref="QC1:QD1"/>
    <mergeCell ref="QE1:QF1"/>
    <mergeCell ref="QG1:QH1"/>
    <mergeCell ref="QI1:QJ1"/>
    <mergeCell ref="QK1:QL1"/>
    <mergeCell ref="PO1:PP1"/>
    <mergeCell ref="PQ1:PR1"/>
    <mergeCell ref="PS1:PT1"/>
    <mergeCell ref="PU1:PV1"/>
    <mergeCell ref="PW1:PX1"/>
    <mergeCell ref="PY1:PZ1"/>
    <mergeCell ref="PC1:PD1"/>
    <mergeCell ref="PE1:PF1"/>
    <mergeCell ref="PG1:PH1"/>
    <mergeCell ref="PI1:PJ1"/>
    <mergeCell ref="PK1:PL1"/>
    <mergeCell ref="PM1:PN1"/>
    <mergeCell ref="RK1:RL1"/>
    <mergeCell ref="RM1:RN1"/>
    <mergeCell ref="RO1:RP1"/>
    <mergeCell ref="RQ1:RR1"/>
    <mergeCell ref="RS1:RT1"/>
    <mergeCell ref="RU1:RV1"/>
    <mergeCell ref="QY1:QZ1"/>
    <mergeCell ref="RA1:RB1"/>
    <mergeCell ref="RC1:RD1"/>
    <mergeCell ref="RE1:RF1"/>
    <mergeCell ref="RG1:RH1"/>
    <mergeCell ref="RI1:RJ1"/>
    <mergeCell ref="QM1:QN1"/>
    <mergeCell ref="QO1:QP1"/>
    <mergeCell ref="QQ1:QR1"/>
    <mergeCell ref="QS1:QT1"/>
    <mergeCell ref="QU1:QV1"/>
    <mergeCell ref="QW1:QX1"/>
    <mergeCell ref="SU1:SV1"/>
    <mergeCell ref="SW1:SX1"/>
    <mergeCell ref="SY1:SZ1"/>
    <mergeCell ref="TA1:TB1"/>
    <mergeCell ref="TC1:TD1"/>
    <mergeCell ref="TE1:TF1"/>
    <mergeCell ref="SI1:SJ1"/>
    <mergeCell ref="SK1:SL1"/>
    <mergeCell ref="SM1:SN1"/>
    <mergeCell ref="SO1:SP1"/>
    <mergeCell ref="SQ1:SR1"/>
    <mergeCell ref="SS1:ST1"/>
    <mergeCell ref="RW1:RX1"/>
    <mergeCell ref="RY1:RZ1"/>
    <mergeCell ref="SA1:SB1"/>
    <mergeCell ref="SC1:SD1"/>
    <mergeCell ref="SE1:SF1"/>
    <mergeCell ref="SG1:SH1"/>
    <mergeCell ref="UE1:UF1"/>
    <mergeCell ref="UG1:UH1"/>
    <mergeCell ref="UI1:UJ1"/>
    <mergeCell ref="UK1:UL1"/>
    <mergeCell ref="UM1:UN1"/>
    <mergeCell ref="UO1:UP1"/>
    <mergeCell ref="TS1:TT1"/>
    <mergeCell ref="TU1:TV1"/>
    <mergeCell ref="TW1:TX1"/>
    <mergeCell ref="TY1:TZ1"/>
    <mergeCell ref="UA1:UB1"/>
    <mergeCell ref="UC1:UD1"/>
    <mergeCell ref="TG1:TH1"/>
    <mergeCell ref="TI1:TJ1"/>
    <mergeCell ref="TK1:TL1"/>
    <mergeCell ref="TM1:TN1"/>
    <mergeCell ref="TO1:TP1"/>
    <mergeCell ref="TQ1:TR1"/>
    <mergeCell ref="VO1:VP1"/>
    <mergeCell ref="VQ1:VR1"/>
    <mergeCell ref="VS1:VT1"/>
    <mergeCell ref="VU1:VV1"/>
    <mergeCell ref="VW1:VX1"/>
    <mergeCell ref="VY1:VZ1"/>
    <mergeCell ref="VC1:VD1"/>
    <mergeCell ref="VE1:VF1"/>
    <mergeCell ref="VG1:VH1"/>
    <mergeCell ref="VI1:VJ1"/>
    <mergeCell ref="VK1:VL1"/>
    <mergeCell ref="VM1:VN1"/>
    <mergeCell ref="UQ1:UR1"/>
    <mergeCell ref="US1:UT1"/>
    <mergeCell ref="UU1:UV1"/>
    <mergeCell ref="UW1:UX1"/>
    <mergeCell ref="UY1:UZ1"/>
    <mergeCell ref="VA1:VB1"/>
    <mergeCell ref="WY1:WZ1"/>
    <mergeCell ref="XA1:XB1"/>
    <mergeCell ref="XC1:XD1"/>
    <mergeCell ref="XE1:XF1"/>
    <mergeCell ref="XG1:XH1"/>
    <mergeCell ref="XI1:XJ1"/>
    <mergeCell ref="WM1:WN1"/>
    <mergeCell ref="WO1:WP1"/>
    <mergeCell ref="WQ1:WR1"/>
    <mergeCell ref="WS1:WT1"/>
    <mergeCell ref="WU1:WV1"/>
    <mergeCell ref="WW1:WX1"/>
    <mergeCell ref="WA1:WB1"/>
    <mergeCell ref="WC1:WD1"/>
    <mergeCell ref="WE1:WF1"/>
    <mergeCell ref="WG1:WH1"/>
    <mergeCell ref="WI1:WJ1"/>
    <mergeCell ref="WK1:WL1"/>
    <mergeCell ref="YI1:YJ1"/>
    <mergeCell ref="YK1:YL1"/>
    <mergeCell ref="YM1:YN1"/>
    <mergeCell ref="YO1:YP1"/>
    <mergeCell ref="YQ1:YR1"/>
    <mergeCell ref="YS1:YT1"/>
    <mergeCell ref="XW1:XX1"/>
    <mergeCell ref="XY1:XZ1"/>
    <mergeCell ref="YA1:YB1"/>
    <mergeCell ref="YC1:YD1"/>
    <mergeCell ref="YE1:YF1"/>
    <mergeCell ref="YG1:YH1"/>
    <mergeCell ref="XK1:XL1"/>
    <mergeCell ref="XM1:XN1"/>
    <mergeCell ref="XO1:XP1"/>
    <mergeCell ref="XQ1:XR1"/>
    <mergeCell ref="XS1:XT1"/>
    <mergeCell ref="XU1:XV1"/>
    <mergeCell ref="ZS1:ZT1"/>
    <mergeCell ref="ZU1:ZV1"/>
    <mergeCell ref="ZW1:ZX1"/>
    <mergeCell ref="ZY1:ZZ1"/>
    <mergeCell ref="AAA1:AAB1"/>
    <mergeCell ref="AAC1:AAD1"/>
    <mergeCell ref="ZG1:ZH1"/>
    <mergeCell ref="ZI1:ZJ1"/>
    <mergeCell ref="ZK1:ZL1"/>
    <mergeCell ref="ZM1:ZN1"/>
    <mergeCell ref="ZO1:ZP1"/>
    <mergeCell ref="ZQ1:ZR1"/>
    <mergeCell ref="YU1:YV1"/>
    <mergeCell ref="YW1:YX1"/>
    <mergeCell ref="YY1:YZ1"/>
    <mergeCell ref="ZA1:ZB1"/>
    <mergeCell ref="ZC1:ZD1"/>
    <mergeCell ref="ZE1:ZF1"/>
    <mergeCell ref="ABC1:ABD1"/>
    <mergeCell ref="ABE1:ABF1"/>
    <mergeCell ref="ABG1:ABH1"/>
    <mergeCell ref="ABI1:ABJ1"/>
    <mergeCell ref="ABK1:ABL1"/>
    <mergeCell ref="ABM1:ABN1"/>
    <mergeCell ref="AAQ1:AAR1"/>
    <mergeCell ref="AAS1:AAT1"/>
    <mergeCell ref="AAU1:AAV1"/>
    <mergeCell ref="AAW1:AAX1"/>
    <mergeCell ref="AAY1:AAZ1"/>
    <mergeCell ref="ABA1:ABB1"/>
    <mergeCell ref="AAE1:AAF1"/>
    <mergeCell ref="AAG1:AAH1"/>
    <mergeCell ref="AAI1:AAJ1"/>
    <mergeCell ref="AAK1:AAL1"/>
    <mergeCell ref="AAM1:AAN1"/>
    <mergeCell ref="AAO1:AAP1"/>
    <mergeCell ref="ACM1:ACN1"/>
    <mergeCell ref="ACO1:ACP1"/>
    <mergeCell ref="ACQ1:ACR1"/>
    <mergeCell ref="ACS1:ACT1"/>
    <mergeCell ref="ACU1:ACV1"/>
    <mergeCell ref="ACW1:ACX1"/>
    <mergeCell ref="ACA1:ACB1"/>
    <mergeCell ref="ACC1:ACD1"/>
    <mergeCell ref="ACE1:ACF1"/>
    <mergeCell ref="ACG1:ACH1"/>
    <mergeCell ref="ACI1:ACJ1"/>
    <mergeCell ref="ACK1:ACL1"/>
    <mergeCell ref="ABO1:ABP1"/>
    <mergeCell ref="ABQ1:ABR1"/>
    <mergeCell ref="ABS1:ABT1"/>
    <mergeCell ref="ABU1:ABV1"/>
    <mergeCell ref="ABW1:ABX1"/>
    <mergeCell ref="ABY1:ABZ1"/>
    <mergeCell ref="ADW1:ADX1"/>
    <mergeCell ref="ADY1:ADZ1"/>
    <mergeCell ref="AEA1:AEB1"/>
    <mergeCell ref="AEC1:AED1"/>
    <mergeCell ref="AEE1:AEF1"/>
    <mergeCell ref="AEG1:AEH1"/>
    <mergeCell ref="ADK1:ADL1"/>
    <mergeCell ref="ADM1:ADN1"/>
    <mergeCell ref="ADO1:ADP1"/>
    <mergeCell ref="ADQ1:ADR1"/>
    <mergeCell ref="ADS1:ADT1"/>
    <mergeCell ref="ADU1:ADV1"/>
    <mergeCell ref="ACY1:ACZ1"/>
    <mergeCell ref="ADA1:ADB1"/>
    <mergeCell ref="ADC1:ADD1"/>
    <mergeCell ref="ADE1:ADF1"/>
    <mergeCell ref="ADG1:ADH1"/>
    <mergeCell ref="ADI1:ADJ1"/>
    <mergeCell ref="AFG1:AFH1"/>
    <mergeCell ref="AFI1:AFJ1"/>
    <mergeCell ref="AFK1:AFL1"/>
    <mergeCell ref="AFM1:AFN1"/>
    <mergeCell ref="AFO1:AFP1"/>
    <mergeCell ref="AFQ1:AFR1"/>
    <mergeCell ref="AEU1:AEV1"/>
    <mergeCell ref="AEW1:AEX1"/>
    <mergeCell ref="AEY1:AEZ1"/>
    <mergeCell ref="AFA1:AFB1"/>
    <mergeCell ref="AFC1:AFD1"/>
    <mergeCell ref="AFE1:AFF1"/>
    <mergeCell ref="AEI1:AEJ1"/>
    <mergeCell ref="AEK1:AEL1"/>
    <mergeCell ref="AEM1:AEN1"/>
    <mergeCell ref="AEO1:AEP1"/>
    <mergeCell ref="AEQ1:AER1"/>
    <mergeCell ref="AES1:AET1"/>
    <mergeCell ref="AGQ1:AGR1"/>
    <mergeCell ref="AGS1:AGT1"/>
    <mergeCell ref="AGU1:AGV1"/>
    <mergeCell ref="AGW1:AGX1"/>
    <mergeCell ref="AGY1:AGZ1"/>
    <mergeCell ref="AHA1:AHB1"/>
    <mergeCell ref="AGE1:AGF1"/>
    <mergeCell ref="AGG1:AGH1"/>
    <mergeCell ref="AGI1:AGJ1"/>
    <mergeCell ref="AGK1:AGL1"/>
    <mergeCell ref="AGM1:AGN1"/>
    <mergeCell ref="AGO1:AGP1"/>
    <mergeCell ref="AFS1:AFT1"/>
    <mergeCell ref="AFU1:AFV1"/>
    <mergeCell ref="AFW1:AFX1"/>
    <mergeCell ref="AFY1:AFZ1"/>
    <mergeCell ref="AGA1:AGB1"/>
    <mergeCell ref="AGC1:AGD1"/>
    <mergeCell ref="AIA1:AIB1"/>
    <mergeCell ref="AIC1:AID1"/>
    <mergeCell ref="AIE1:AIF1"/>
    <mergeCell ref="AIG1:AIH1"/>
    <mergeCell ref="AII1:AIJ1"/>
    <mergeCell ref="AIK1:AIL1"/>
    <mergeCell ref="AHO1:AHP1"/>
    <mergeCell ref="AHQ1:AHR1"/>
    <mergeCell ref="AHS1:AHT1"/>
    <mergeCell ref="AHU1:AHV1"/>
    <mergeCell ref="AHW1:AHX1"/>
    <mergeCell ref="AHY1:AHZ1"/>
    <mergeCell ref="AHC1:AHD1"/>
    <mergeCell ref="AHE1:AHF1"/>
    <mergeCell ref="AHG1:AHH1"/>
    <mergeCell ref="AHI1:AHJ1"/>
    <mergeCell ref="AHK1:AHL1"/>
    <mergeCell ref="AHM1:AHN1"/>
    <mergeCell ref="AJK1:AJL1"/>
    <mergeCell ref="AJM1:AJN1"/>
    <mergeCell ref="AJO1:AJP1"/>
    <mergeCell ref="AJQ1:AJR1"/>
    <mergeCell ref="AJS1:AJT1"/>
    <mergeCell ref="AJU1:AJV1"/>
    <mergeCell ref="AIY1:AIZ1"/>
    <mergeCell ref="AJA1:AJB1"/>
    <mergeCell ref="AJC1:AJD1"/>
    <mergeCell ref="AJE1:AJF1"/>
    <mergeCell ref="AJG1:AJH1"/>
    <mergeCell ref="AJI1:AJJ1"/>
    <mergeCell ref="AIM1:AIN1"/>
    <mergeCell ref="AIO1:AIP1"/>
    <mergeCell ref="AIQ1:AIR1"/>
    <mergeCell ref="AIS1:AIT1"/>
    <mergeCell ref="AIU1:AIV1"/>
    <mergeCell ref="AIW1:AIX1"/>
    <mergeCell ref="AKU1:AKV1"/>
    <mergeCell ref="AKW1:AKX1"/>
    <mergeCell ref="AKY1:AKZ1"/>
    <mergeCell ref="ALA1:ALB1"/>
    <mergeCell ref="ALC1:ALD1"/>
    <mergeCell ref="ALE1:ALF1"/>
    <mergeCell ref="AKI1:AKJ1"/>
    <mergeCell ref="AKK1:AKL1"/>
    <mergeCell ref="AKM1:AKN1"/>
    <mergeCell ref="AKO1:AKP1"/>
    <mergeCell ref="AKQ1:AKR1"/>
    <mergeCell ref="AKS1:AKT1"/>
    <mergeCell ref="AJW1:AJX1"/>
    <mergeCell ref="AJY1:AJZ1"/>
    <mergeCell ref="AKA1:AKB1"/>
    <mergeCell ref="AKC1:AKD1"/>
    <mergeCell ref="AKE1:AKF1"/>
    <mergeCell ref="AKG1:AKH1"/>
    <mergeCell ref="AME1:AMF1"/>
    <mergeCell ref="AMG1:AMH1"/>
    <mergeCell ref="AMI1:AMJ1"/>
    <mergeCell ref="AMK1:AML1"/>
    <mergeCell ref="AMM1:AMN1"/>
    <mergeCell ref="AMO1:AMP1"/>
    <mergeCell ref="ALS1:ALT1"/>
    <mergeCell ref="ALU1:ALV1"/>
    <mergeCell ref="ALW1:ALX1"/>
    <mergeCell ref="ALY1:ALZ1"/>
    <mergeCell ref="AMA1:AMB1"/>
    <mergeCell ref="AMC1:AMD1"/>
    <mergeCell ref="ALG1:ALH1"/>
    <mergeCell ref="ALI1:ALJ1"/>
    <mergeCell ref="ALK1:ALL1"/>
    <mergeCell ref="ALM1:ALN1"/>
    <mergeCell ref="ALO1:ALP1"/>
    <mergeCell ref="ALQ1:ALR1"/>
    <mergeCell ref="ANO1:ANP1"/>
    <mergeCell ref="ANQ1:ANR1"/>
    <mergeCell ref="ANS1:ANT1"/>
    <mergeCell ref="ANU1:ANV1"/>
    <mergeCell ref="ANW1:ANX1"/>
    <mergeCell ref="ANY1:ANZ1"/>
    <mergeCell ref="ANC1:AND1"/>
    <mergeCell ref="ANE1:ANF1"/>
    <mergeCell ref="ANG1:ANH1"/>
    <mergeCell ref="ANI1:ANJ1"/>
    <mergeCell ref="ANK1:ANL1"/>
    <mergeCell ref="ANM1:ANN1"/>
    <mergeCell ref="AMQ1:AMR1"/>
    <mergeCell ref="AMS1:AMT1"/>
    <mergeCell ref="AMU1:AMV1"/>
    <mergeCell ref="AMW1:AMX1"/>
    <mergeCell ref="AMY1:AMZ1"/>
    <mergeCell ref="ANA1:ANB1"/>
    <mergeCell ref="AOY1:AOZ1"/>
    <mergeCell ref="APA1:APB1"/>
    <mergeCell ref="APC1:APD1"/>
    <mergeCell ref="APE1:APF1"/>
    <mergeCell ref="APG1:APH1"/>
    <mergeCell ref="API1:APJ1"/>
    <mergeCell ref="AOM1:AON1"/>
    <mergeCell ref="AOO1:AOP1"/>
    <mergeCell ref="AOQ1:AOR1"/>
    <mergeCell ref="AOS1:AOT1"/>
    <mergeCell ref="AOU1:AOV1"/>
    <mergeCell ref="AOW1:AOX1"/>
    <mergeCell ref="AOA1:AOB1"/>
    <mergeCell ref="AOC1:AOD1"/>
    <mergeCell ref="AOE1:AOF1"/>
    <mergeCell ref="AOG1:AOH1"/>
    <mergeCell ref="AOI1:AOJ1"/>
    <mergeCell ref="AOK1:AOL1"/>
    <mergeCell ref="AQI1:AQJ1"/>
    <mergeCell ref="AQK1:AQL1"/>
    <mergeCell ref="AQM1:AQN1"/>
    <mergeCell ref="AQO1:AQP1"/>
    <mergeCell ref="AQQ1:AQR1"/>
    <mergeCell ref="AQS1:AQT1"/>
    <mergeCell ref="APW1:APX1"/>
    <mergeCell ref="APY1:APZ1"/>
    <mergeCell ref="AQA1:AQB1"/>
    <mergeCell ref="AQC1:AQD1"/>
    <mergeCell ref="AQE1:AQF1"/>
    <mergeCell ref="AQG1:AQH1"/>
    <mergeCell ref="APK1:APL1"/>
    <mergeCell ref="APM1:APN1"/>
    <mergeCell ref="APO1:APP1"/>
    <mergeCell ref="APQ1:APR1"/>
    <mergeCell ref="APS1:APT1"/>
    <mergeCell ref="APU1:APV1"/>
    <mergeCell ref="ARS1:ART1"/>
    <mergeCell ref="ARU1:ARV1"/>
    <mergeCell ref="ARW1:ARX1"/>
    <mergeCell ref="ARY1:ARZ1"/>
    <mergeCell ref="ASA1:ASB1"/>
    <mergeCell ref="ASC1:ASD1"/>
    <mergeCell ref="ARG1:ARH1"/>
    <mergeCell ref="ARI1:ARJ1"/>
    <mergeCell ref="ARK1:ARL1"/>
    <mergeCell ref="ARM1:ARN1"/>
    <mergeCell ref="ARO1:ARP1"/>
    <mergeCell ref="ARQ1:ARR1"/>
    <mergeCell ref="AQU1:AQV1"/>
    <mergeCell ref="AQW1:AQX1"/>
    <mergeCell ref="AQY1:AQZ1"/>
    <mergeCell ref="ARA1:ARB1"/>
    <mergeCell ref="ARC1:ARD1"/>
    <mergeCell ref="ARE1:ARF1"/>
    <mergeCell ref="ATC1:ATD1"/>
    <mergeCell ref="ATE1:ATF1"/>
    <mergeCell ref="ATG1:ATH1"/>
    <mergeCell ref="ATI1:ATJ1"/>
    <mergeCell ref="ATK1:ATL1"/>
    <mergeCell ref="ATM1:ATN1"/>
    <mergeCell ref="ASQ1:ASR1"/>
    <mergeCell ref="ASS1:AST1"/>
    <mergeCell ref="ASU1:ASV1"/>
    <mergeCell ref="ASW1:ASX1"/>
    <mergeCell ref="ASY1:ASZ1"/>
    <mergeCell ref="ATA1:ATB1"/>
    <mergeCell ref="ASE1:ASF1"/>
    <mergeCell ref="ASG1:ASH1"/>
    <mergeCell ref="ASI1:ASJ1"/>
    <mergeCell ref="ASK1:ASL1"/>
    <mergeCell ref="ASM1:ASN1"/>
    <mergeCell ref="ASO1:ASP1"/>
    <mergeCell ref="AUM1:AUN1"/>
    <mergeCell ref="AUO1:AUP1"/>
    <mergeCell ref="AUQ1:AUR1"/>
    <mergeCell ref="AUS1:AUT1"/>
    <mergeCell ref="AUU1:AUV1"/>
    <mergeCell ref="AUW1:AUX1"/>
    <mergeCell ref="AUA1:AUB1"/>
    <mergeCell ref="AUC1:AUD1"/>
    <mergeCell ref="AUE1:AUF1"/>
    <mergeCell ref="AUG1:AUH1"/>
    <mergeCell ref="AUI1:AUJ1"/>
    <mergeCell ref="AUK1:AUL1"/>
    <mergeCell ref="ATO1:ATP1"/>
    <mergeCell ref="ATQ1:ATR1"/>
    <mergeCell ref="ATS1:ATT1"/>
    <mergeCell ref="ATU1:ATV1"/>
    <mergeCell ref="ATW1:ATX1"/>
    <mergeCell ref="ATY1:ATZ1"/>
    <mergeCell ref="AVW1:AVX1"/>
    <mergeCell ref="AVY1:AVZ1"/>
    <mergeCell ref="AWA1:AWB1"/>
    <mergeCell ref="AWC1:AWD1"/>
    <mergeCell ref="AWE1:AWF1"/>
    <mergeCell ref="AWG1:AWH1"/>
    <mergeCell ref="AVK1:AVL1"/>
    <mergeCell ref="AVM1:AVN1"/>
    <mergeCell ref="AVO1:AVP1"/>
    <mergeCell ref="AVQ1:AVR1"/>
    <mergeCell ref="AVS1:AVT1"/>
    <mergeCell ref="AVU1:AVV1"/>
    <mergeCell ref="AUY1:AUZ1"/>
    <mergeCell ref="AVA1:AVB1"/>
    <mergeCell ref="AVC1:AVD1"/>
    <mergeCell ref="AVE1:AVF1"/>
    <mergeCell ref="AVG1:AVH1"/>
    <mergeCell ref="AVI1:AVJ1"/>
    <mergeCell ref="AXG1:AXH1"/>
    <mergeCell ref="AXI1:AXJ1"/>
    <mergeCell ref="AXK1:AXL1"/>
    <mergeCell ref="AXM1:AXN1"/>
    <mergeCell ref="AXO1:AXP1"/>
    <mergeCell ref="AXQ1:AXR1"/>
    <mergeCell ref="AWU1:AWV1"/>
    <mergeCell ref="AWW1:AWX1"/>
    <mergeCell ref="AWY1:AWZ1"/>
    <mergeCell ref="AXA1:AXB1"/>
    <mergeCell ref="AXC1:AXD1"/>
    <mergeCell ref="AXE1:AXF1"/>
    <mergeCell ref="AWI1:AWJ1"/>
    <mergeCell ref="AWK1:AWL1"/>
    <mergeCell ref="AWM1:AWN1"/>
    <mergeCell ref="AWO1:AWP1"/>
    <mergeCell ref="AWQ1:AWR1"/>
    <mergeCell ref="AWS1:AWT1"/>
    <mergeCell ref="AYQ1:AYR1"/>
    <mergeCell ref="AYS1:AYT1"/>
    <mergeCell ref="AYU1:AYV1"/>
    <mergeCell ref="AYW1:AYX1"/>
    <mergeCell ref="AYY1:AYZ1"/>
    <mergeCell ref="AZA1:AZB1"/>
    <mergeCell ref="AYE1:AYF1"/>
    <mergeCell ref="AYG1:AYH1"/>
    <mergeCell ref="AYI1:AYJ1"/>
    <mergeCell ref="AYK1:AYL1"/>
    <mergeCell ref="AYM1:AYN1"/>
    <mergeCell ref="AYO1:AYP1"/>
    <mergeCell ref="AXS1:AXT1"/>
    <mergeCell ref="AXU1:AXV1"/>
    <mergeCell ref="AXW1:AXX1"/>
    <mergeCell ref="AXY1:AXZ1"/>
    <mergeCell ref="AYA1:AYB1"/>
    <mergeCell ref="AYC1:AYD1"/>
    <mergeCell ref="BAA1:BAB1"/>
    <mergeCell ref="BAC1:BAD1"/>
    <mergeCell ref="BAE1:BAF1"/>
    <mergeCell ref="BAG1:BAH1"/>
    <mergeCell ref="BAI1:BAJ1"/>
    <mergeCell ref="BAK1:BAL1"/>
    <mergeCell ref="AZO1:AZP1"/>
    <mergeCell ref="AZQ1:AZR1"/>
    <mergeCell ref="AZS1:AZT1"/>
    <mergeCell ref="AZU1:AZV1"/>
    <mergeCell ref="AZW1:AZX1"/>
    <mergeCell ref="AZY1:AZZ1"/>
    <mergeCell ref="AZC1:AZD1"/>
    <mergeCell ref="AZE1:AZF1"/>
    <mergeCell ref="AZG1:AZH1"/>
    <mergeCell ref="AZI1:AZJ1"/>
    <mergeCell ref="AZK1:AZL1"/>
    <mergeCell ref="AZM1:AZN1"/>
    <mergeCell ref="BBK1:BBL1"/>
    <mergeCell ref="BBM1:BBN1"/>
    <mergeCell ref="BBO1:BBP1"/>
    <mergeCell ref="BBQ1:BBR1"/>
    <mergeCell ref="BBS1:BBT1"/>
    <mergeCell ref="BBU1:BBV1"/>
    <mergeCell ref="BAY1:BAZ1"/>
    <mergeCell ref="BBA1:BBB1"/>
    <mergeCell ref="BBC1:BBD1"/>
    <mergeCell ref="BBE1:BBF1"/>
    <mergeCell ref="BBG1:BBH1"/>
    <mergeCell ref="BBI1:BBJ1"/>
    <mergeCell ref="BAM1:BAN1"/>
    <mergeCell ref="BAO1:BAP1"/>
    <mergeCell ref="BAQ1:BAR1"/>
    <mergeCell ref="BAS1:BAT1"/>
    <mergeCell ref="BAU1:BAV1"/>
    <mergeCell ref="BAW1:BAX1"/>
    <mergeCell ref="BCU1:BCV1"/>
    <mergeCell ref="BCW1:BCX1"/>
    <mergeCell ref="BCY1:BCZ1"/>
    <mergeCell ref="BDA1:BDB1"/>
    <mergeCell ref="BDC1:BDD1"/>
    <mergeCell ref="BDE1:BDF1"/>
    <mergeCell ref="BCI1:BCJ1"/>
    <mergeCell ref="BCK1:BCL1"/>
    <mergeCell ref="BCM1:BCN1"/>
    <mergeCell ref="BCO1:BCP1"/>
    <mergeCell ref="BCQ1:BCR1"/>
    <mergeCell ref="BCS1:BCT1"/>
    <mergeCell ref="BBW1:BBX1"/>
    <mergeCell ref="BBY1:BBZ1"/>
    <mergeCell ref="BCA1:BCB1"/>
    <mergeCell ref="BCC1:BCD1"/>
    <mergeCell ref="BCE1:BCF1"/>
    <mergeCell ref="BCG1:BCH1"/>
    <mergeCell ref="BEE1:BEF1"/>
    <mergeCell ref="BEG1:BEH1"/>
    <mergeCell ref="BEI1:BEJ1"/>
    <mergeCell ref="BEK1:BEL1"/>
    <mergeCell ref="BEM1:BEN1"/>
    <mergeCell ref="BEO1:BEP1"/>
    <mergeCell ref="BDS1:BDT1"/>
    <mergeCell ref="BDU1:BDV1"/>
    <mergeCell ref="BDW1:BDX1"/>
    <mergeCell ref="BDY1:BDZ1"/>
    <mergeCell ref="BEA1:BEB1"/>
    <mergeCell ref="BEC1:BED1"/>
    <mergeCell ref="BDG1:BDH1"/>
    <mergeCell ref="BDI1:BDJ1"/>
    <mergeCell ref="BDK1:BDL1"/>
    <mergeCell ref="BDM1:BDN1"/>
    <mergeCell ref="BDO1:BDP1"/>
    <mergeCell ref="BDQ1:BDR1"/>
    <mergeCell ref="BFO1:BFP1"/>
    <mergeCell ref="BFQ1:BFR1"/>
    <mergeCell ref="BFS1:BFT1"/>
    <mergeCell ref="BFU1:BFV1"/>
    <mergeCell ref="BFW1:BFX1"/>
    <mergeCell ref="BFY1:BFZ1"/>
    <mergeCell ref="BFC1:BFD1"/>
    <mergeCell ref="BFE1:BFF1"/>
    <mergeCell ref="BFG1:BFH1"/>
    <mergeCell ref="BFI1:BFJ1"/>
    <mergeCell ref="BFK1:BFL1"/>
    <mergeCell ref="BFM1:BFN1"/>
    <mergeCell ref="BEQ1:BER1"/>
    <mergeCell ref="BES1:BET1"/>
    <mergeCell ref="BEU1:BEV1"/>
    <mergeCell ref="BEW1:BEX1"/>
    <mergeCell ref="BEY1:BEZ1"/>
    <mergeCell ref="BFA1:BFB1"/>
    <mergeCell ref="BGY1:BGZ1"/>
    <mergeCell ref="BHA1:BHB1"/>
    <mergeCell ref="BHC1:BHD1"/>
    <mergeCell ref="BHE1:BHF1"/>
    <mergeCell ref="BHG1:BHH1"/>
    <mergeCell ref="BHI1:BHJ1"/>
    <mergeCell ref="BGM1:BGN1"/>
    <mergeCell ref="BGO1:BGP1"/>
    <mergeCell ref="BGQ1:BGR1"/>
    <mergeCell ref="BGS1:BGT1"/>
    <mergeCell ref="BGU1:BGV1"/>
    <mergeCell ref="BGW1:BGX1"/>
    <mergeCell ref="BGA1:BGB1"/>
    <mergeCell ref="BGC1:BGD1"/>
    <mergeCell ref="BGE1:BGF1"/>
    <mergeCell ref="BGG1:BGH1"/>
    <mergeCell ref="BGI1:BGJ1"/>
    <mergeCell ref="BGK1:BGL1"/>
    <mergeCell ref="BII1:BIJ1"/>
    <mergeCell ref="BIK1:BIL1"/>
    <mergeCell ref="BIM1:BIN1"/>
    <mergeCell ref="BIO1:BIP1"/>
    <mergeCell ref="BIQ1:BIR1"/>
    <mergeCell ref="BIS1:BIT1"/>
    <mergeCell ref="BHW1:BHX1"/>
    <mergeCell ref="BHY1:BHZ1"/>
    <mergeCell ref="BIA1:BIB1"/>
    <mergeCell ref="BIC1:BID1"/>
    <mergeCell ref="BIE1:BIF1"/>
    <mergeCell ref="BIG1:BIH1"/>
    <mergeCell ref="BHK1:BHL1"/>
    <mergeCell ref="BHM1:BHN1"/>
    <mergeCell ref="BHO1:BHP1"/>
    <mergeCell ref="BHQ1:BHR1"/>
    <mergeCell ref="BHS1:BHT1"/>
    <mergeCell ref="BHU1:BHV1"/>
    <mergeCell ref="BJS1:BJT1"/>
    <mergeCell ref="BJU1:BJV1"/>
    <mergeCell ref="BJW1:BJX1"/>
    <mergeCell ref="BJY1:BJZ1"/>
    <mergeCell ref="BKA1:BKB1"/>
    <mergeCell ref="BKC1:BKD1"/>
    <mergeCell ref="BJG1:BJH1"/>
    <mergeCell ref="BJI1:BJJ1"/>
    <mergeCell ref="BJK1:BJL1"/>
    <mergeCell ref="BJM1:BJN1"/>
    <mergeCell ref="BJO1:BJP1"/>
    <mergeCell ref="BJQ1:BJR1"/>
    <mergeCell ref="BIU1:BIV1"/>
    <mergeCell ref="BIW1:BIX1"/>
    <mergeCell ref="BIY1:BIZ1"/>
    <mergeCell ref="BJA1:BJB1"/>
    <mergeCell ref="BJC1:BJD1"/>
    <mergeCell ref="BJE1:BJF1"/>
    <mergeCell ref="BLC1:BLD1"/>
    <mergeCell ref="BLE1:BLF1"/>
    <mergeCell ref="BLG1:BLH1"/>
    <mergeCell ref="BLI1:BLJ1"/>
    <mergeCell ref="BLK1:BLL1"/>
    <mergeCell ref="BLM1:BLN1"/>
    <mergeCell ref="BKQ1:BKR1"/>
    <mergeCell ref="BKS1:BKT1"/>
    <mergeCell ref="BKU1:BKV1"/>
    <mergeCell ref="BKW1:BKX1"/>
    <mergeCell ref="BKY1:BKZ1"/>
    <mergeCell ref="BLA1:BLB1"/>
    <mergeCell ref="BKE1:BKF1"/>
    <mergeCell ref="BKG1:BKH1"/>
    <mergeCell ref="BKI1:BKJ1"/>
    <mergeCell ref="BKK1:BKL1"/>
    <mergeCell ref="BKM1:BKN1"/>
    <mergeCell ref="BKO1:BKP1"/>
    <mergeCell ref="BMM1:BMN1"/>
    <mergeCell ref="BMO1:BMP1"/>
    <mergeCell ref="BMQ1:BMR1"/>
    <mergeCell ref="BMS1:BMT1"/>
    <mergeCell ref="BMU1:BMV1"/>
    <mergeCell ref="BMW1:BMX1"/>
    <mergeCell ref="BMA1:BMB1"/>
    <mergeCell ref="BMC1:BMD1"/>
    <mergeCell ref="BME1:BMF1"/>
    <mergeCell ref="BMG1:BMH1"/>
    <mergeCell ref="BMI1:BMJ1"/>
    <mergeCell ref="BMK1:BML1"/>
    <mergeCell ref="BLO1:BLP1"/>
    <mergeCell ref="BLQ1:BLR1"/>
    <mergeCell ref="BLS1:BLT1"/>
    <mergeCell ref="BLU1:BLV1"/>
    <mergeCell ref="BLW1:BLX1"/>
    <mergeCell ref="BLY1:BLZ1"/>
    <mergeCell ref="BNW1:BNX1"/>
    <mergeCell ref="BNY1:BNZ1"/>
    <mergeCell ref="BOA1:BOB1"/>
    <mergeCell ref="BOC1:BOD1"/>
    <mergeCell ref="BOE1:BOF1"/>
    <mergeCell ref="BOG1:BOH1"/>
    <mergeCell ref="BNK1:BNL1"/>
    <mergeCell ref="BNM1:BNN1"/>
    <mergeCell ref="BNO1:BNP1"/>
    <mergeCell ref="BNQ1:BNR1"/>
    <mergeCell ref="BNS1:BNT1"/>
    <mergeCell ref="BNU1:BNV1"/>
    <mergeCell ref="BMY1:BMZ1"/>
    <mergeCell ref="BNA1:BNB1"/>
    <mergeCell ref="BNC1:BND1"/>
    <mergeCell ref="BNE1:BNF1"/>
    <mergeCell ref="BNG1:BNH1"/>
    <mergeCell ref="BNI1:BNJ1"/>
    <mergeCell ref="BPG1:BPH1"/>
    <mergeCell ref="BPI1:BPJ1"/>
    <mergeCell ref="BPK1:BPL1"/>
    <mergeCell ref="BPM1:BPN1"/>
    <mergeCell ref="BPO1:BPP1"/>
    <mergeCell ref="BPQ1:BPR1"/>
    <mergeCell ref="BOU1:BOV1"/>
    <mergeCell ref="BOW1:BOX1"/>
    <mergeCell ref="BOY1:BOZ1"/>
    <mergeCell ref="BPA1:BPB1"/>
    <mergeCell ref="BPC1:BPD1"/>
    <mergeCell ref="BPE1:BPF1"/>
    <mergeCell ref="BOI1:BOJ1"/>
    <mergeCell ref="BOK1:BOL1"/>
    <mergeCell ref="BOM1:BON1"/>
    <mergeCell ref="BOO1:BOP1"/>
    <mergeCell ref="BOQ1:BOR1"/>
    <mergeCell ref="BOS1:BOT1"/>
    <mergeCell ref="BQQ1:BQR1"/>
    <mergeCell ref="BQS1:BQT1"/>
    <mergeCell ref="BQU1:BQV1"/>
    <mergeCell ref="BQW1:BQX1"/>
    <mergeCell ref="BQY1:BQZ1"/>
    <mergeCell ref="BRA1:BRB1"/>
    <mergeCell ref="BQE1:BQF1"/>
    <mergeCell ref="BQG1:BQH1"/>
    <mergeCell ref="BQI1:BQJ1"/>
    <mergeCell ref="BQK1:BQL1"/>
    <mergeCell ref="BQM1:BQN1"/>
    <mergeCell ref="BQO1:BQP1"/>
    <mergeCell ref="BPS1:BPT1"/>
    <mergeCell ref="BPU1:BPV1"/>
    <mergeCell ref="BPW1:BPX1"/>
    <mergeCell ref="BPY1:BPZ1"/>
    <mergeCell ref="BQA1:BQB1"/>
    <mergeCell ref="BQC1:BQD1"/>
    <mergeCell ref="BSA1:BSB1"/>
    <mergeCell ref="BSC1:BSD1"/>
    <mergeCell ref="BSE1:BSF1"/>
    <mergeCell ref="BSG1:BSH1"/>
    <mergeCell ref="BSI1:BSJ1"/>
    <mergeCell ref="BSK1:BSL1"/>
    <mergeCell ref="BRO1:BRP1"/>
    <mergeCell ref="BRQ1:BRR1"/>
    <mergeCell ref="BRS1:BRT1"/>
    <mergeCell ref="BRU1:BRV1"/>
    <mergeCell ref="BRW1:BRX1"/>
    <mergeCell ref="BRY1:BRZ1"/>
    <mergeCell ref="BRC1:BRD1"/>
    <mergeCell ref="BRE1:BRF1"/>
    <mergeCell ref="BRG1:BRH1"/>
    <mergeCell ref="BRI1:BRJ1"/>
    <mergeCell ref="BRK1:BRL1"/>
    <mergeCell ref="BRM1:BRN1"/>
    <mergeCell ref="BTK1:BTL1"/>
    <mergeCell ref="BTM1:BTN1"/>
    <mergeCell ref="BTO1:BTP1"/>
    <mergeCell ref="BTQ1:BTR1"/>
    <mergeCell ref="BTS1:BTT1"/>
    <mergeCell ref="BTU1:BTV1"/>
    <mergeCell ref="BSY1:BSZ1"/>
    <mergeCell ref="BTA1:BTB1"/>
    <mergeCell ref="BTC1:BTD1"/>
    <mergeCell ref="BTE1:BTF1"/>
    <mergeCell ref="BTG1:BTH1"/>
    <mergeCell ref="BTI1:BTJ1"/>
    <mergeCell ref="BSM1:BSN1"/>
    <mergeCell ref="BSO1:BSP1"/>
    <mergeCell ref="BSQ1:BSR1"/>
    <mergeCell ref="BSS1:BST1"/>
    <mergeCell ref="BSU1:BSV1"/>
    <mergeCell ref="BSW1:BSX1"/>
    <mergeCell ref="BUU1:BUV1"/>
    <mergeCell ref="BUW1:BUX1"/>
    <mergeCell ref="BUY1:BUZ1"/>
    <mergeCell ref="BVA1:BVB1"/>
    <mergeCell ref="BVC1:BVD1"/>
    <mergeCell ref="BVE1:BVF1"/>
    <mergeCell ref="BUI1:BUJ1"/>
    <mergeCell ref="BUK1:BUL1"/>
    <mergeCell ref="BUM1:BUN1"/>
    <mergeCell ref="BUO1:BUP1"/>
    <mergeCell ref="BUQ1:BUR1"/>
    <mergeCell ref="BUS1:BUT1"/>
    <mergeCell ref="BTW1:BTX1"/>
    <mergeCell ref="BTY1:BTZ1"/>
    <mergeCell ref="BUA1:BUB1"/>
    <mergeCell ref="BUC1:BUD1"/>
    <mergeCell ref="BUE1:BUF1"/>
    <mergeCell ref="BUG1:BUH1"/>
    <mergeCell ref="BWE1:BWF1"/>
    <mergeCell ref="BWG1:BWH1"/>
    <mergeCell ref="BWI1:BWJ1"/>
    <mergeCell ref="BWK1:BWL1"/>
    <mergeCell ref="BWM1:BWN1"/>
    <mergeCell ref="BWO1:BWP1"/>
    <mergeCell ref="BVS1:BVT1"/>
    <mergeCell ref="BVU1:BVV1"/>
    <mergeCell ref="BVW1:BVX1"/>
    <mergeCell ref="BVY1:BVZ1"/>
    <mergeCell ref="BWA1:BWB1"/>
    <mergeCell ref="BWC1:BWD1"/>
    <mergeCell ref="BVG1:BVH1"/>
    <mergeCell ref="BVI1:BVJ1"/>
    <mergeCell ref="BVK1:BVL1"/>
    <mergeCell ref="BVM1:BVN1"/>
    <mergeCell ref="BVO1:BVP1"/>
    <mergeCell ref="BVQ1:BVR1"/>
    <mergeCell ref="BXO1:BXP1"/>
    <mergeCell ref="BXQ1:BXR1"/>
    <mergeCell ref="BXS1:BXT1"/>
    <mergeCell ref="BXU1:BXV1"/>
    <mergeCell ref="BXW1:BXX1"/>
    <mergeCell ref="BXY1:BXZ1"/>
    <mergeCell ref="BXC1:BXD1"/>
    <mergeCell ref="BXE1:BXF1"/>
    <mergeCell ref="BXG1:BXH1"/>
    <mergeCell ref="BXI1:BXJ1"/>
    <mergeCell ref="BXK1:BXL1"/>
    <mergeCell ref="BXM1:BXN1"/>
    <mergeCell ref="BWQ1:BWR1"/>
    <mergeCell ref="BWS1:BWT1"/>
    <mergeCell ref="BWU1:BWV1"/>
    <mergeCell ref="BWW1:BWX1"/>
    <mergeCell ref="BWY1:BWZ1"/>
    <mergeCell ref="BXA1:BXB1"/>
    <mergeCell ref="BYY1:BYZ1"/>
    <mergeCell ref="BZA1:BZB1"/>
    <mergeCell ref="BZC1:BZD1"/>
    <mergeCell ref="BZE1:BZF1"/>
    <mergeCell ref="BZG1:BZH1"/>
    <mergeCell ref="BZI1:BZJ1"/>
    <mergeCell ref="BYM1:BYN1"/>
    <mergeCell ref="BYO1:BYP1"/>
    <mergeCell ref="BYQ1:BYR1"/>
    <mergeCell ref="BYS1:BYT1"/>
    <mergeCell ref="BYU1:BYV1"/>
    <mergeCell ref="BYW1:BYX1"/>
    <mergeCell ref="BYA1:BYB1"/>
    <mergeCell ref="BYC1:BYD1"/>
    <mergeCell ref="BYE1:BYF1"/>
    <mergeCell ref="BYG1:BYH1"/>
    <mergeCell ref="BYI1:BYJ1"/>
    <mergeCell ref="BYK1:BYL1"/>
    <mergeCell ref="CAI1:CAJ1"/>
    <mergeCell ref="CAK1:CAL1"/>
    <mergeCell ref="CAM1:CAN1"/>
    <mergeCell ref="CAO1:CAP1"/>
    <mergeCell ref="CAQ1:CAR1"/>
    <mergeCell ref="CAS1:CAT1"/>
    <mergeCell ref="BZW1:BZX1"/>
    <mergeCell ref="BZY1:BZZ1"/>
    <mergeCell ref="CAA1:CAB1"/>
    <mergeCell ref="CAC1:CAD1"/>
    <mergeCell ref="CAE1:CAF1"/>
    <mergeCell ref="CAG1:CAH1"/>
    <mergeCell ref="BZK1:BZL1"/>
    <mergeCell ref="BZM1:BZN1"/>
    <mergeCell ref="BZO1:BZP1"/>
    <mergeCell ref="BZQ1:BZR1"/>
    <mergeCell ref="BZS1:BZT1"/>
    <mergeCell ref="BZU1:BZV1"/>
    <mergeCell ref="CBS1:CBT1"/>
    <mergeCell ref="CBU1:CBV1"/>
    <mergeCell ref="CBW1:CBX1"/>
    <mergeCell ref="CBY1:CBZ1"/>
    <mergeCell ref="CCA1:CCB1"/>
    <mergeCell ref="CCC1:CCD1"/>
    <mergeCell ref="CBG1:CBH1"/>
    <mergeCell ref="CBI1:CBJ1"/>
    <mergeCell ref="CBK1:CBL1"/>
    <mergeCell ref="CBM1:CBN1"/>
    <mergeCell ref="CBO1:CBP1"/>
    <mergeCell ref="CBQ1:CBR1"/>
    <mergeCell ref="CAU1:CAV1"/>
    <mergeCell ref="CAW1:CAX1"/>
    <mergeCell ref="CAY1:CAZ1"/>
    <mergeCell ref="CBA1:CBB1"/>
    <mergeCell ref="CBC1:CBD1"/>
    <mergeCell ref="CBE1:CBF1"/>
    <mergeCell ref="CDC1:CDD1"/>
    <mergeCell ref="CDE1:CDF1"/>
    <mergeCell ref="CDG1:CDH1"/>
    <mergeCell ref="CDI1:CDJ1"/>
    <mergeCell ref="CDK1:CDL1"/>
    <mergeCell ref="CDM1:CDN1"/>
    <mergeCell ref="CCQ1:CCR1"/>
    <mergeCell ref="CCS1:CCT1"/>
    <mergeCell ref="CCU1:CCV1"/>
    <mergeCell ref="CCW1:CCX1"/>
    <mergeCell ref="CCY1:CCZ1"/>
    <mergeCell ref="CDA1:CDB1"/>
    <mergeCell ref="CCE1:CCF1"/>
    <mergeCell ref="CCG1:CCH1"/>
    <mergeCell ref="CCI1:CCJ1"/>
    <mergeCell ref="CCK1:CCL1"/>
    <mergeCell ref="CCM1:CCN1"/>
    <mergeCell ref="CCO1:CCP1"/>
    <mergeCell ref="CEM1:CEN1"/>
    <mergeCell ref="CEO1:CEP1"/>
    <mergeCell ref="CEQ1:CER1"/>
    <mergeCell ref="CES1:CET1"/>
    <mergeCell ref="CEU1:CEV1"/>
    <mergeCell ref="CEW1:CEX1"/>
    <mergeCell ref="CEA1:CEB1"/>
    <mergeCell ref="CEC1:CED1"/>
    <mergeCell ref="CEE1:CEF1"/>
    <mergeCell ref="CEG1:CEH1"/>
    <mergeCell ref="CEI1:CEJ1"/>
    <mergeCell ref="CEK1:CEL1"/>
    <mergeCell ref="CDO1:CDP1"/>
    <mergeCell ref="CDQ1:CDR1"/>
    <mergeCell ref="CDS1:CDT1"/>
    <mergeCell ref="CDU1:CDV1"/>
    <mergeCell ref="CDW1:CDX1"/>
    <mergeCell ref="CDY1:CDZ1"/>
    <mergeCell ref="CFW1:CFX1"/>
    <mergeCell ref="CFY1:CFZ1"/>
    <mergeCell ref="CGA1:CGB1"/>
    <mergeCell ref="CGC1:CGD1"/>
    <mergeCell ref="CGE1:CGF1"/>
    <mergeCell ref="CGG1:CGH1"/>
    <mergeCell ref="CFK1:CFL1"/>
    <mergeCell ref="CFM1:CFN1"/>
    <mergeCell ref="CFO1:CFP1"/>
    <mergeCell ref="CFQ1:CFR1"/>
    <mergeCell ref="CFS1:CFT1"/>
    <mergeCell ref="CFU1:CFV1"/>
    <mergeCell ref="CEY1:CEZ1"/>
    <mergeCell ref="CFA1:CFB1"/>
    <mergeCell ref="CFC1:CFD1"/>
    <mergeCell ref="CFE1:CFF1"/>
    <mergeCell ref="CFG1:CFH1"/>
    <mergeCell ref="CFI1:CFJ1"/>
    <mergeCell ref="CHG1:CHH1"/>
    <mergeCell ref="CHI1:CHJ1"/>
    <mergeCell ref="CHK1:CHL1"/>
    <mergeCell ref="CHM1:CHN1"/>
    <mergeCell ref="CHO1:CHP1"/>
    <mergeCell ref="CHQ1:CHR1"/>
    <mergeCell ref="CGU1:CGV1"/>
    <mergeCell ref="CGW1:CGX1"/>
    <mergeCell ref="CGY1:CGZ1"/>
    <mergeCell ref="CHA1:CHB1"/>
    <mergeCell ref="CHC1:CHD1"/>
    <mergeCell ref="CHE1:CHF1"/>
    <mergeCell ref="CGI1:CGJ1"/>
    <mergeCell ref="CGK1:CGL1"/>
    <mergeCell ref="CGM1:CGN1"/>
    <mergeCell ref="CGO1:CGP1"/>
    <mergeCell ref="CGQ1:CGR1"/>
    <mergeCell ref="CGS1:CGT1"/>
    <mergeCell ref="CIQ1:CIR1"/>
    <mergeCell ref="CIS1:CIT1"/>
    <mergeCell ref="CIU1:CIV1"/>
    <mergeCell ref="CIW1:CIX1"/>
    <mergeCell ref="CIY1:CIZ1"/>
    <mergeCell ref="CJA1:CJB1"/>
    <mergeCell ref="CIE1:CIF1"/>
    <mergeCell ref="CIG1:CIH1"/>
    <mergeCell ref="CII1:CIJ1"/>
    <mergeCell ref="CIK1:CIL1"/>
    <mergeCell ref="CIM1:CIN1"/>
    <mergeCell ref="CIO1:CIP1"/>
    <mergeCell ref="CHS1:CHT1"/>
    <mergeCell ref="CHU1:CHV1"/>
    <mergeCell ref="CHW1:CHX1"/>
    <mergeCell ref="CHY1:CHZ1"/>
    <mergeCell ref="CIA1:CIB1"/>
    <mergeCell ref="CIC1:CID1"/>
    <mergeCell ref="CKA1:CKB1"/>
    <mergeCell ref="CKC1:CKD1"/>
    <mergeCell ref="CKE1:CKF1"/>
    <mergeCell ref="CKG1:CKH1"/>
    <mergeCell ref="CKI1:CKJ1"/>
    <mergeCell ref="CKK1:CKL1"/>
    <mergeCell ref="CJO1:CJP1"/>
    <mergeCell ref="CJQ1:CJR1"/>
    <mergeCell ref="CJS1:CJT1"/>
    <mergeCell ref="CJU1:CJV1"/>
    <mergeCell ref="CJW1:CJX1"/>
    <mergeCell ref="CJY1:CJZ1"/>
    <mergeCell ref="CJC1:CJD1"/>
    <mergeCell ref="CJE1:CJF1"/>
    <mergeCell ref="CJG1:CJH1"/>
    <mergeCell ref="CJI1:CJJ1"/>
    <mergeCell ref="CJK1:CJL1"/>
    <mergeCell ref="CJM1:CJN1"/>
    <mergeCell ref="CLK1:CLL1"/>
    <mergeCell ref="CLM1:CLN1"/>
    <mergeCell ref="CLO1:CLP1"/>
    <mergeCell ref="CLQ1:CLR1"/>
    <mergeCell ref="CLS1:CLT1"/>
    <mergeCell ref="CLU1:CLV1"/>
    <mergeCell ref="CKY1:CKZ1"/>
    <mergeCell ref="CLA1:CLB1"/>
    <mergeCell ref="CLC1:CLD1"/>
    <mergeCell ref="CLE1:CLF1"/>
    <mergeCell ref="CLG1:CLH1"/>
    <mergeCell ref="CLI1:CLJ1"/>
    <mergeCell ref="CKM1:CKN1"/>
    <mergeCell ref="CKO1:CKP1"/>
    <mergeCell ref="CKQ1:CKR1"/>
    <mergeCell ref="CKS1:CKT1"/>
    <mergeCell ref="CKU1:CKV1"/>
    <mergeCell ref="CKW1:CKX1"/>
    <mergeCell ref="CMU1:CMV1"/>
    <mergeCell ref="CMW1:CMX1"/>
    <mergeCell ref="CMY1:CMZ1"/>
    <mergeCell ref="CNA1:CNB1"/>
    <mergeCell ref="CNC1:CND1"/>
    <mergeCell ref="CNE1:CNF1"/>
    <mergeCell ref="CMI1:CMJ1"/>
    <mergeCell ref="CMK1:CML1"/>
    <mergeCell ref="CMM1:CMN1"/>
    <mergeCell ref="CMO1:CMP1"/>
    <mergeCell ref="CMQ1:CMR1"/>
    <mergeCell ref="CMS1:CMT1"/>
    <mergeCell ref="CLW1:CLX1"/>
    <mergeCell ref="CLY1:CLZ1"/>
    <mergeCell ref="CMA1:CMB1"/>
    <mergeCell ref="CMC1:CMD1"/>
    <mergeCell ref="CME1:CMF1"/>
    <mergeCell ref="CMG1:CMH1"/>
    <mergeCell ref="COE1:COF1"/>
    <mergeCell ref="COG1:COH1"/>
    <mergeCell ref="COI1:COJ1"/>
    <mergeCell ref="COK1:COL1"/>
    <mergeCell ref="COM1:CON1"/>
    <mergeCell ref="COO1:COP1"/>
    <mergeCell ref="CNS1:CNT1"/>
    <mergeCell ref="CNU1:CNV1"/>
    <mergeCell ref="CNW1:CNX1"/>
    <mergeCell ref="CNY1:CNZ1"/>
    <mergeCell ref="COA1:COB1"/>
    <mergeCell ref="COC1:COD1"/>
    <mergeCell ref="CNG1:CNH1"/>
    <mergeCell ref="CNI1:CNJ1"/>
    <mergeCell ref="CNK1:CNL1"/>
    <mergeCell ref="CNM1:CNN1"/>
    <mergeCell ref="CNO1:CNP1"/>
    <mergeCell ref="CNQ1:CNR1"/>
    <mergeCell ref="CPO1:CPP1"/>
    <mergeCell ref="CPQ1:CPR1"/>
    <mergeCell ref="CPS1:CPT1"/>
    <mergeCell ref="CPU1:CPV1"/>
    <mergeCell ref="CPW1:CPX1"/>
    <mergeCell ref="CPY1:CPZ1"/>
    <mergeCell ref="CPC1:CPD1"/>
    <mergeCell ref="CPE1:CPF1"/>
    <mergeCell ref="CPG1:CPH1"/>
    <mergeCell ref="CPI1:CPJ1"/>
    <mergeCell ref="CPK1:CPL1"/>
    <mergeCell ref="CPM1:CPN1"/>
    <mergeCell ref="COQ1:COR1"/>
    <mergeCell ref="COS1:COT1"/>
    <mergeCell ref="COU1:COV1"/>
    <mergeCell ref="COW1:COX1"/>
    <mergeCell ref="COY1:COZ1"/>
    <mergeCell ref="CPA1:CPB1"/>
    <mergeCell ref="CQY1:CQZ1"/>
    <mergeCell ref="CRA1:CRB1"/>
    <mergeCell ref="CRC1:CRD1"/>
    <mergeCell ref="CRE1:CRF1"/>
    <mergeCell ref="CRG1:CRH1"/>
    <mergeCell ref="CRI1:CRJ1"/>
    <mergeCell ref="CQM1:CQN1"/>
    <mergeCell ref="CQO1:CQP1"/>
    <mergeCell ref="CQQ1:CQR1"/>
    <mergeCell ref="CQS1:CQT1"/>
    <mergeCell ref="CQU1:CQV1"/>
    <mergeCell ref="CQW1:CQX1"/>
    <mergeCell ref="CQA1:CQB1"/>
    <mergeCell ref="CQC1:CQD1"/>
    <mergeCell ref="CQE1:CQF1"/>
    <mergeCell ref="CQG1:CQH1"/>
    <mergeCell ref="CQI1:CQJ1"/>
    <mergeCell ref="CQK1:CQL1"/>
    <mergeCell ref="CSI1:CSJ1"/>
    <mergeCell ref="CSK1:CSL1"/>
    <mergeCell ref="CSM1:CSN1"/>
    <mergeCell ref="CSO1:CSP1"/>
    <mergeCell ref="CSQ1:CSR1"/>
    <mergeCell ref="CSS1:CST1"/>
    <mergeCell ref="CRW1:CRX1"/>
    <mergeCell ref="CRY1:CRZ1"/>
    <mergeCell ref="CSA1:CSB1"/>
    <mergeCell ref="CSC1:CSD1"/>
    <mergeCell ref="CSE1:CSF1"/>
    <mergeCell ref="CSG1:CSH1"/>
    <mergeCell ref="CRK1:CRL1"/>
    <mergeCell ref="CRM1:CRN1"/>
    <mergeCell ref="CRO1:CRP1"/>
    <mergeCell ref="CRQ1:CRR1"/>
    <mergeCell ref="CRS1:CRT1"/>
    <mergeCell ref="CRU1:CRV1"/>
    <mergeCell ref="CTS1:CTT1"/>
    <mergeCell ref="CTU1:CTV1"/>
    <mergeCell ref="CTW1:CTX1"/>
    <mergeCell ref="CTY1:CTZ1"/>
    <mergeCell ref="CUA1:CUB1"/>
    <mergeCell ref="CUC1:CUD1"/>
    <mergeCell ref="CTG1:CTH1"/>
    <mergeCell ref="CTI1:CTJ1"/>
    <mergeCell ref="CTK1:CTL1"/>
    <mergeCell ref="CTM1:CTN1"/>
    <mergeCell ref="CTO1:CTP1"/>
    <mergeCell ref="CTQ1:CTR1"/>
    <mergeCell ref="CSU1:CSV1"/>
    <mergeCell ref="CSW1:CSX1"/>
    <mergeCell ref="CSY1:CSZ1"/>
    <mergeCell ref="CTA1:CTB1"/>
    <mergeCell ref="CTC1:CTD1"/>
    <mergeCell ref="CTE1:CTF1"/>
    <mergeCell ref="CVC1:CVD1"/>
    <mergeCell ref="CVE1:CVF1"/>
    <mergeCell ref="CVG1:CVH1"/>
    <mergeCell ref="CVI1:CVJ1"/>
    <mergeCell ref="CVK1:CVL1"/>
    <mergeCell ref="CVM1:CVN1"/>
    <mergeCell ref="CUQ1:CUR1"/>
    <mergeCell ref="CUS1:CUT1"/>
    <mergeCell ref="CUU1:CUV1"/>
    <mergeCell ref="CUW1:CUX1"/>
    <mergeCell ref="CUY1:CUZ1"/>
    <mergeCell ref="CVA1:CVB1"/>
    <mergeCell ref="CUE1:CUF1"/>
    <mergeCell ref="CUG1:CUH1"/>
    <mergeCell ref="CUI1:CUJ1"/>
    <mergeCell ref="CUK1:CUL1"/>
    <mergeCell ref="CUM1:CUN1"/>
    <mergeCell ref="CUO1:CUP1"/>
    <mergeCell ref="CWM1:CWN1"/>
    <mergeCell ref="CWO1:CWP1"/>
    <mergeCell ref="CWQ1:CWR1"/>
    <mergeCell ref="CWS1:CWT1"/>
    <mergeCell ref="CWU1:CWV1"/>
    <mergeCell ref="CWW1:CWX1"/>
    <mergeCell ref="CWA1:CWB1"/>
    <mergeCell ref="CWC1:CWD1"/>
    <mergeCell ref="CWE1:CWF1"/>
    <mergeCell ref="CWG1:CWH1"/>
    <mergeCell ref="CWI1:CWJ1"/>
    <mergeCell ref="CWK1:CWL1"/>
    <mergeCell ref="CVO1:CVP1"/>
    <mergeCell ref="CVQ1:CVR1"/>
    <mergeCell ref="CVS1:CVT1"/>
    <mergeCell ref="CVU1:CVV1"/>
    <mergeCell ref="CVW1:CVX1"/>
    <mergeCell ref="CVY1:CVZ1"/>
    <mergeCell ref="CXW1:CXX1"/>
    <mergeCell ref="CXY1:CXZ1"/>
    <mergeCell ref="CYA1:CYB1"/>
    <mergeCell ref="CYC1:CYD1"/>
    <mergeCell ref="CYE1:CYF1"/>
    <mergeCell ref="CYG1:CYH1"/>
    <mergeCell ref="CXK1:CXL1"/>
    <mergeCell ref="CXM1:CXN1"/>
    <mergeCell ref="CXO1:CXP1"/>
    <mergeCell ref="CXQ1:CXR1"/>
    <mergeCell ref="CXS1:CXT1"/>
    <mergeCell ref="CXU1:CXV1"/>
    <mergeCell ref="CWY1:CWZ1"/>
    <mergeCell ref="CXA1:CXB1"/>
    <mergeCell ref="CXC1:CXD1"/>
    <mergeCell ref="CXE1:CXF1"/>
    <mergeCell ref="CXG1:CXH1"/>
    <mergeCell ref="CXI1:CXJ1"/>
    <mergeCell ref="CZG1:CZH1"/>
    <mergeCell ref="CZI1:CZJ1"/>
    <mergeCell ref="CZK1:CZL1"/>
    <mergeCell ref="CZM1:CZN1"/>
    <mergeCell ref="CZO1:CZP1"/>
    <mergeCell ref="CZQ1:CZR1"/>
    <mergeCell ref="CYU1:CYV1"/>
    <mergeCell ref="CYW1:CYX1"/>
    <mergeCell ref="CYY1:CYZ1"/>
    <mergeCell ref="CZA1:CZB1"/>
    <mergeCell ref="CZC1:CZD1"/>
    <mergeCell ref="CZE1:CZF1"/>
    <mergeCell ref="CYI1:CYJ1"/>
    <mergeCell ref="CYK1:CYL1"/>
    <mergeCell ref="CYM1:CYN1"/>
    <mergeCell ref="CYO1:CYP1"/>
    <mergeCell ref="CYQ1:CYR1"/>
    <mergeCell ref="CYS1:CYT1"/>
    <mergeCell ref="DAQ1:DAR1"/>
    <mergeCell ref="DAS1:DAT1"/>
    <mergeCell ref="DAU1:DAV1"/>
    <mergeCell ref="DAW1:DAX1"/>
    <mergeCell ref="DAY1:DAZ1"/>
    <mergeCell ref="DBA1:DBB1"/>
    <mergeCell ref="DAE1:DAF1"/>
    <mergeCell ref="DAG1:DAH1"/>
    <mergeCell ref="DAI1:DAJ1"/>
    <mergeCell ref="DAK1:DAL1"/>
    <mergeCell ref="DAM1:DAN1"/>
    <mergeCell ref="DAO1:DAP1"/>
    <mergeCell ref="CZS1:CZT1"/>
    <mergeCell ref="CZU1:CZV1"/>
    <mergeCell ref="CZW1:CZX1"/>
    <mergeCell ref="CZY1:CZZ1"/>
    <mergeCell ref="DAA1:DAB1"/>
    <mergeCell ref="DAC1:DAD1"/>
    <mergeCell ref="DCA1:DCB1"/>
    <mergeCell ref="DCC1:DCD1"/>
    <mergeCell ref="DCE1:DCF1"/>
    <mergeCell ref="DCG1:DCH1"/>
    <mergeCell ref="DCI1:DCJ1"/>
    <mergeCell ref="DCK1:DCL1"/>
    <mergeCell ref="DBO1:DBP1"/>
    <mergeCell ref="DBQ1:DBR1"/>
    <mergeCell ref="DBS1:DBT1"/>
    <mergeCell ref="DBU1:DBV1"/>
    <mergeCell ref="DBW1:DBX1"/>
    <mergeCell ref="DBY1:DBZ1"/>
    <mergeCell ref="DBC1:DBD1"/>
    <mergeCell ref="DBE1:DBF1"/>
    <mergeCell ref="DBG1:DBH1"/>
    <mergeCell ref="DBI1:DBJ1"/>
    <mergeCell ref="DBK1:DBL1"/>
    <mergeCell ref="DBM1:DBN1"/>
    <mergeCell ref="DDK1:DDL1"/>
    <mergeCell ref="DDM1:DDN1"/>
    <mergeCell ref="DDO1:DDP1"/>
    <mergeCell ref="DDQ1:DDR1"/>
    <mergeCell ref="DDS1:DDT1"/>
    <mergeCell ref="DDU1:DDV1"/>
    <mergeCell ref="DCY1:DCZ1"/>
    <mergeCell ref="DDA1:DDB1"/>
    <mergeCell ref="DDC1:DDD1"/>
    <mergeCell ref="DDE1:DDF1"/>
    <mergeCell ref="DDG1:DDH1"/>
    <mergeCell ref="DDI1:DDJ1"/>
    <mergeCell ref="DCM1:DCN1"/>
    <mergeCell ref="DCO1:DCP1"/>
    <mergeCell ref="DCQ1:DCR1"/>
    <mergeCell ref="DCS1:DCT1"/>
    <mergeCell ref="DCU1:DCV1"/>
    <mergeCell ref="DCW1:DCX1"/>
    <mergeCell ref="DEU1:DEV1"/>
    <mergeCell ref="DEW1:DEX1"/>
    <mergeCell ref="DEY1:DEZ1"/>
    <mergeCell ref="DFA1:DFB1"/>
    <mergeCell ref="DFC1:DFD1"/>
    <mergeCell ref="DFE1:DFF1"/>
    <mergeCell ref="DEI1:DEJ1"/>
    <mergeCell ref="DEK1:DEL1"/>
    <mergeCell ref="DEM1:DEN1"/>
    <mergeCell ref="DEO1:DEP1"/>
    <mergeCell ref="DEQ1:DER1"/>
    <mergeCell ref="DES1:DET1"/>
    <mergeCell ref="DDW1:DDX1"/>
    <mergeCell ref="DDY1:DDZ1"/>
    <mergeCell ref="DEA1:DEB1"/>
    <mergeCell ref="DEC1:DED1"/>
    <mergeCell ref="DEE1:DEF1"/>
    <mergeCell ref="DEG1:DEH1"/>
    <mergeCell ref="DGE1:DGF1"/>
    <mergeCell ref="DGG1:DGH1"/>
    <mergeCell ref="DGI1:DGJ1"/>
    <mergeCell ref="DGK1:DGL1"/>
    <mergeCell ref="DGM1:DGN1"/>
    <mergeCell ref="DGO1:DGP1"/>
    <mergeCell ref="DFS1:DFT1"/>
    <mergeCell ref="DFU1:DFV1"/>
    <mergeCell ref="DFW1:DFX1"/>
    <mergeCell ref="DFY1:DFZ1"/>
    <mergeCell ref="DGA1:DGB1"/>
    <mergeCell ref="DGC1:DGD1"/>
    <mergeCell ref="DFG1:DFH1"/>
    <mergeCell ref="DFI1:DFJ1"/>
    <mergeCell ref="DFK1:DFL1"/>
    <mergeCell ref="DFM1:DFN1"/>
    <mergeCell ref="DFO1:DFP1"/>
    <mergeCell ref="DFQ1:DFR1"/>
    <mergeCell ref="DHO1:DHP1"/>
    <mergeCell ref="DHQ1:DHR1"/>
    <mergeCell ref="DHS1:DHT1"/>
    <mergeCell ref="DHU1:DHV1"/>
    <mergeCell ref="DHW1:DHX1"/>
    <mergeCell ref="DHY1:DHZ1"/>
    <mergeCell ref="DHC1:DHD1"/>
    <mergeCell ref="DHE1:DHF1"/>
    <mergeCell ref="DHG1:DHH1"/>
    <mergeCell ref="DHI1:DHJ1"/>
    <mergeCell ref="DHK1:DHL1"/>
    <mergeCell ref="DHM1:DHN1"/>
    <mergeCell ref="DGQ1:DGR1"/>
    <mergeCell ref="DGS1:DGT1"/>
    <mergeCell ref="DGU1:DGV1"/>
    <mergeCell ref="DGW1:DGX1"/>
    <mergeCell ref="DGY1:DGZ1"/>
    <mergeCell ref="DHA1:DHB1"/>
    <mergeCell ref="DIY1:DIZ1"/>
    <mergeCell ref="DJA1:DJB1"/>
    <mergeCell ref="DJC1:DJD1"/>
    <mergeCell ref="DJE1:DJF1"/>
    <mergeCell ref="DJG1:DJH1"/>
    <mergeCell ref="DJI1:DJJ1"/>
    <mergeCell ref="DIM1:DIN1"/>
    <mergeCell ref="DIO1:DIP1"/>
    <mergeCell ref="DIQ1:DIR1"/>
    <mergeCell ref="DIS1:DIT1"/>
    <mergeCell ref="DIU1:DIV1"/>
    <mergeCell ref="DIW1:DIX1"/>
    <mergeCell ref="DIA1:DIB1"/>
    <mergeCell ref="DIC1:DID1"/>
    <mergeCell ref="DIE1:DIF1"/>
    <mergeCell ref="DIG1:DIH1"/>
    <mergeCell ref="DII1:DIJ1"/>
    <mergeCell ref="DIK1:DIL1"/>
    <mergeCell ref="DKI1:DKJ1"/>
    <mergeCell ref="DKK1:DKL1"/>
    <mergeCell ref="DKM1:DKN1"/>
    <mergeCell ref="DKO1:DKP1"/>
    <mergeCell ref="DKQ1:DKR1"/>
    <mergeCell ref="DKS1:DKT1"/>
    <mergeCell ref="DJW1:DJX1"/>
    <mergeCell ref="DJY1:DJZ1"/>
    <mergeCell ref="DKA1:DKB1"/>
    <mergeCell ref="DKC1:DKD1"/>
    <mergeCell ref="DKE1:DKF1"/>
    <mergeCell ref="DKG1:DKH1"/>
    <mergeCell ref="DJK1:DJL1"/>
    <mergeCell ref="DJM1:DJN1"/>
    <mergeCell ref="DJO1:DJP1"/>
    <mergeCell ref="DJQ1:DJR1"/>
    <mergeCell ref="DJS1:DJT1"/>
    <mergeCell ref="DJU1:DJV1"/>
    <mergeCell ref="DLS1:DLT1"/>
    <mergeCell ref="DLU1:DLV1"/>
    <mergeCell ref="DLW1:DLX1"/>
    <mergeCell ref="DLY1:DLZ1"/>
    <mergeCell ref="DMA1:DMB1"/>
    <mergeCell ref="DMC1:DMD1"/>
    <mergeCell ref="DLG1:DLH1"/>
    <mergeCell ref="DLI1:DLJ1"/>
    <mergeCell ref="DLK1:DLL1"/>
    <mergeCell ref="DLM1:DLN1"/>
    <mergeCell ref="DLO1:DLP1"/>
    <mergeCell ref="DLQ1:DLR1"/>
    <mergeCell ref="DKU1:DKV1"/>
    <mergeCell ref="DKW1:DKX1"/>
    <mergeCell ref="DKY1:DKZ1"/>
    <mergeCell ref="DLA1:DLB1"/>
    <mergeCell ref="DLC1:DLD1"/>
    <mergeCell ref="DLE1:DLF1"/>
    <mergeCell ref="DNC1:DND1"/>
    <mergeCell ref="DNE1:DNF1"/>
    <mergeCell ref="DNG1:DNH1"/>
    <mergeCell ref="DNI1:DNJ1"/>
    <mergeCell ref="DNK1:DNL1"/>
    <mergeCell ref="DNM1:DNN1"/>
    <mergeCell ref="DMQ1:DMR1"/>
    <mergeCell ref="DMS1:DMT1"/>
    <mergeCell ref="DMU1:DMV1"/>
    <mergeCell ref="DMW1:DMX1"/>
    <mergeCell ref="DMY1:DMZ1"/>
    <mergeCell ref="DNA1:DNB1"/>
    <mergeCell ref="DME1:DMF1"/>
    <mergeCell ref="DMG1:DMH1"/>
    <mergeCell ref="DMI1:DMJ1"/>
    <mergeCell ref="DMK1:DML1"/>
    <mergeCell ref="DMM1:DMN1"/>
    <mergeCell ref="DMO1:DMP1"/>
    <mergeCell ref="DOM1:DON1"/>
    <mergeCell ref="DOO1:DOP1"/>
    <mergeCell ref="DOQ1:DOR1"/>
    <mergeCell ref="DOS1:DOT1"/>
    <mergeCell ref="DOU1:DOV1"/>
    <mergeCell ref="DOW1:DOX1"/>
    <mergeCell ref="DOA1:DOB1"/>
    <mergeCell ref="DOC1:DOD1"/>
    <mergeCell ref="DOE1:DOF1"/>
    <mergeCell ref="DOG1:DOH1"/>
    <mergeCell ref="DOI1:DOJ1"/>
    <mergeCell ref="DOK1:DOL1"/>
    <mergeCell ref="DNO1:DNP1"/>
    <mergeCell ref="DNQ1:DNR1"/>
    <mergeCell ref="DNS1:DNT1"/>
    <mergeCell ref="DNU1:DNV1"/>
    <mergeCell ref="DNW1:DNX1"/>
    <mergeCell ref="DNY1:DNZ1"/>
    <mergeCell ref="DPW1:DPX1"/>
    <mergeCell ref="DPY1:DPZ1"/>
    <mergeCell ref="DQA1:DQB1"/>
    <mergeCell ref="DQC1:DQD1"/>
    <mergeCell ref="DQE1:DQF1"/>
    <mergeCell ref="DQG1:DQH1"/>
    <mergeCell ref="DPK1:DPL1"/>
    <mergeCell ref="DPM1:DPN1"/>
    <mergeCell ref="DPO1:DPP1"/>
    <mergeCell ref="DPQ1:DPR1"/>
    <mergeCell ref="DPS1:DPT1"/>
    <mergeCell ref="DPU1:DPV1"/>
    <mergeCell ref="DOY1:DOZ1"/>
    <mergeCell ref="DPA1:DPB1"/>
    <mergeCell ref="DPC1:DPD1"/>
    <mergeCell ref="DPE1:DPF1"/>
    <mergeCell ref="DPG1:DPH1"/>
    <mergeCell ref="DPI1:DPJ1"/>
    <mergeCell ref="DRG1:DRH1"/>
    <mergeCell ref="DRI1:DRJ1"/>
    <mergeCell ref="DRK1:DRL1"/>
    <mergeCell ref="DRM1:DRN1"/>
    <mergeCell ref="DRO1:DRP1"/>
    <mergeCell ref="DRQ1:DRR1"/>
    <mergeCell ref="DQU1:DQV1"/>
    <mergeCell ref="DQW1:DQX1"/>
    <mergeCell ref="DQY1:DQZ1"/>
    <mergeCell ref="DRA1:DRB1"/>
    <mergeCell ref="DRC1:DRD1"/>
    <mergeCell ref="DRE1:DRF1"/>
    <mergeCell ref="DQI1:DQJ1"/>
    <mergeCell ref="DQK1:DQL1"/>
    <mergeCell ref="DQM1:DQN1"/>
    <mergeCell ref="DQO1:DQP1"/>
    <mergeCell ref="DQQ1:DQR1"/>
    <mergeCell ref="DQS1:DQT1"/>
    <mergeCell ref="DSQ1:DSR1"/>
    <mergeCell ref="DSS1:DST1"/>
    <mergeCell ref="DSU1:DSV1"/>
    <mergeCell ref="DSW1:DSX1"/>
    <mergeCell ref="DSY1:DSZ1"/>
    <mergeCell ref="DTA1:DTB1"/>
    <mergeCell ref="DSE1:DSF1"/>
    <mergeCell ref="DSG1:DSH1"/>
    <mergeCell ref="DSI1:DSJ1"/>
    <mergeCell ref="DSK1:DSL1"/>
    <mergeCell ref="DSM1:DSN1"/>
    <mergeCell ref="DSO1:DSP1"/>
    <mergeCell ref="DRS1:DRT1"/>
    <mergeCell ref="DRU1:DRV1"/>
    <mergeCell ref="DRW1:DRX1"/>
    <mergeCell ref="DRY1:DRZ1"/>
    <mergeCell ref="DSA1:DSB1"/>
    <mergeCell ref="DSC1:DSD1"/>
    <mergeCell ref="DUA1:DUB1"/>
    <mergeCell ref="DUC1:DUD1"/>
    <mergeCell ref="DUE1:DUF1"/>
    <mergeCell ref="DUG1:DUH1"/>
    <mergeCell ref="DUI1:DUJ1"/>
    <mergeCell ref="DUK1:DUL1"/>
    <mergeCell ref="DTO1:DTP1"/>
    <mergeCell ref="DTQ1:DTR1"/>
    <mergeCell ref="DTS1:DTT1"/>
    <mergeCell ref="DTU1:DTV1"/>
    <mergeCell ref="DTW1:DTX1"/>
    <mergeCell ref="DTY1:DTZ1"/>
    <mergeCell ref="DTC1:DTD1"/>
    <mergeCell ref="DTE1:DTF1"/>
    <mergeCell ref="DTG1:DTH1"/>
    <mergeCell ref="DTI1:DTJ1"/>
    <mergeCell ref="DTK1:DTL1"/>
    <mergeCell ref="DTM1:DTN1"/>
    <mergeCell ref="DVK1:DVL1"/>
    <mergeCell ref="DVM1:DVN1"/>
    <mergeCell ref="DVO1:DVP1"/>
    <mergeCell ref="DVQ1:DVR1"/>
    <mergeCell ref="DVS1:DVT1"/>
    <mergeCell ref="DVU1:DVV1"/>
    <mergeCell ref="DUY1:DUZ1"/>
    <mergeCell ref="DVA1:DVB1"/>
    <mergeCell ref="DVC1:DVD1"/>
    <mergeCell ref="DVE1:DVF1"/>
    <mergeCell ref="DVG1:DVH1"/>
    <mergeCell ref="DVI1:DVJ1"/>
    <mergeCell ref="DUM1:DUN1"/>
    <mergeCell ref="DUO1:DUP1"/>
    <mergeCell ref="DUQ1:DUR1"/>
    <mergeCell ref="DUS1:DUT1"/>
    <mergeCell ref="DUU1:DUV1"/>
    <mergeCell ref="DUW1:DUX1"/>
    <mergeCell ref="DWU1:DWV1"/>
    <mergeCell ref="DWW1:DWX1"/>
    <mergeCell ref="DWY1:DWZ1"/>
    <mergeCell ref="DXA1:DXB1"/>
    <mergeCell ref="DXC1:DXD1"/>
    <mergeCell ref="DXE1:DXF1"/>
    <mergeCell ref="DWI1:DWJ1"/>
    <mergeCell ref="DWK1:DWL1"/>
    <mergeCell ref="DWM1:DWN1"/>
    <mergeCell ref="DWO1:DWP1"/>
    <mergeCell ref="DWQ1:DWR1"/>
    <mergeCell ref="DWS1:DWT1"/>
    <mergeCell ref="DVW1:DVX1"/>
    <mergeCell ref="DVY1:DVZ1"/>
    <mergeCell ref="DWA1:DWB1"/>
    <mergeCell ref="DWC1:DWD1"/>
    <mergeCell ref="DWE1:DWF1"/>
    <mergeCell ref="DWG1:DWH1"/>
    <mergeCell ref="DYE1:DYF1"/>
    <mergeCell ref="DYG1:DYH1"/>
    <mergeCell ref="DYI1:DYJ1"/>
    <mergeCell ref="DYK1:DYL1"/>
    <mergeCell ref="DYM1:DYN1"/>
    <mergeCell ref="DYO1:DYP1"/>
    <mergeCell ref="DXS1:DXT1"/>
    <mergeCell ref="DXU1:DXV1"/>
    <mergeCell ref="DXW1:DXX1"/>
    <mergeCell ref="DXY1:DXZ1"/>
    <mergeCell ref="DYA1:DYB1"/>
    <mergeCell ref="DYC1:DYD1"/>
    <mergeCell ref="DXG1:DXH1"/>
    <mergeCell ref="DXI1:DXJ1"/>
    <mergeCell ref="DXK1:DXL1"/>
    <mergeCell ref="DXM1:DXN1"/>
    <mergeCell ref="DXO1:DXP1"/>
    <mergeCell ref="DXQ1:DXR1"/>
    <mergeCell ref="DZO1:DZP1"/>
    <mergeCell ref="DZQ1:DZR1"/>
    <mergeCell ref="DZS1:DZT1"/>
    <mergeCell ref="DZU1:DZV1"/>
    <mergeCell ref="DZW1:DZX1"/>
    <mergeCell ref="DZY1:DZZ1"/>
    <mergeCell ref="DZC1:DZD1"/>
    <mergeCell ref="DZE1:DZF1"/>
    <mergeCell ref="DZG1:DZH1"/>
    <mergeCell ref="DZI1:DZJ1"/>
    <mergeCell ref="DZK1:DZL1"/>
    <mergeCell ref="DZM1:DZN1"/>
    <mergeCell ref="DYQ1:DYR1"/>
    <mergeCell ref="DYS1:DYT1"/>
    <mergeCell ref="DYU1:DYV1"/>
    <mergeCell ref="DYW1:DYX1"/>
    <mergeCell ref="DYY1:DYZ1"/>
    <mergeCell ref="DZA1:DZB1"/>
    <mergeCell ref="EAY1:EAZ1"/>
    <mergeCell ref="EBA1:EBB1"/>
    <mergeCell ref="EBC1:EBD1"/>
    <mergeCell ref="EBE1:EBF1"/>
    <mergeCell ref="EBG1:EBH1"/>
    <mergeCell ref="EBI1:EBJ1"/>
    <mergeCell ref="EAM1:EAN1"/>
    <mergeCell ref="EAO1:EAP1"/>
    <mergeCell ref="EAQ1:EAR1"/>
    <mergeCell ref="EAS1:EAT1"/>
    <mergeCell ref="EAU1:EAV1"/>
    <mergeCell ref="EAW1:EAX1"/>
    <mergeCell ref="EAA1:EAB1"/>
    <mergeCell ref="EAC1:EAD1"/>
    <mergeCell ref="EAE1:EAF1"/>
    <mergeCell ref="EAG1:EAH1"/>
    <mergeCell ref="EAI1:EAJ1"/>
    <mergeCell ref="EAK1:EAL1"/>
    <mergeCell ref="ECI1:ECJ1"/>
    <mergeCell ref="ECK1:ECL1"/>
    <mergeCell ref="ECM1:ECN1"/>
    <mergeCell ref="ECO1:ECP1"/>
    <mergeCell ref="ECQ1:ECR1"/>
    <mergeCell ref="ECS1:ECT1"/>
    <mergeCell ref="EBW1:EBX1"/>
    <mergeCell ref="EBY1:EBZ1"/>
    <mergeCell ref="ECA1:ECB1"/>
    <mergeCell ref="ECC1:ECD1"/>
    <mergeCell ref="ECE1:ECF1"/>
    <mergeCell ref="ECG1:ECH1"/>
    <mergeCell ref="EBK1:EBL1"/>
    <mergeCell ref="EBM1:EBN1"/>
    <mergeCell ref="EBO1:EBP1"/>
    <mergeCell ref="EBQ1:EBR1"/>
    <mergeCell ref="EBS1:EBT1"/>
    <mergeCell ref="EBU1:EBV1"/>
    <mergeCell ref="EDS1:EDT1"/>
    <mergeCell ref="EDU1:EDV1"/>
    <mergeCell ref="EDW1:EDX1"/>
    <mergeCell ref="EDY1:EDZ1"/>
    <mergeCell ref="EEA1:EEB1"/>
    <mergeCell ref="EEC1:EED1"/>
    <mergeCell ref="EDG1:EDH1"/>
    <mergeCell ref="EDI1:EDJ1"/>
    <mergeCell ref="EDK1:EDL1"/>
    <mergeCell ref="EDM1:EDN1"/>
    <mergeCell ref="EDO1:EDP1"/>
    <mergeCell ref="EDQ1:EDR1"/>
    <mergeCell ref="ECU1:ECV1"/>
    <mergeCell ref="ECW1:ECX1"/>
    <mergeCell ref="ECY1:ECZ1"/>
    <mergeCell ref="EDA1:EDB1"/>
    <mergeCell ref="EDC1:EDD1"/>
    <mergeCell ref="EDE1:EDF1"/>
    <mergeCell ref="EFC1:EFD1"/>
    <mergeCell ref="EFE1:EFF1"/>
    <mergeCell ref="EFG1:EFH1"/>
    <mergeCell ref="EFI1:EFJ1"/>
    <mergeCell ref="EFK1:EFL1"/>
    <mergeCell ref="EFM1:EFN1"/>
    <mergeCell ref="EEQ1:EER1"/>
    <mergeCell ref="EES1:EET1"/>
    <mergeCell ref="EEU1:EEV1"/>
    <mergeCell ref="EEW1:EEX1"/>
    <mergeCell ref="EEY1:EEZ1"/>
    <mergeCell ref="EFA1:EFB1"/>
    <mergeCell ref="EEE1:EEF1"/>
    <mergeCell ref="EEG1:EEH1"/>
    <mergeCell ref="EEI1:EEJ1"/>
    <mergeCell ref="EEK1:EEL1"/>
    <mergeCell ref="EEM1:EEN1"/>
    <mergeCell ref="EEO1:EEP1"/>
    <mergeCell ref="EGM1:EGN1"/>
    <mergeCell ref="EGO1:EGP1"/>
    <mergeCell ref="EGQ1:EGR1"/>
    <mergeCell ref="EGS1:EGT1"/>
    <mergeCell ref="EGU1:EGV1"/>
    <mergeCell ref="EGW1:EGX1"/>
    <mergeCell ref="EGA1:EGB1"/>
    <mergeCell ref="EGC1:EGD1"/>
    <mergeCell ref="EGE1:EGF1"/>
    <mergeCell ref="EGG1:EGH1"/>
    <mergeCell ref="EGI1:EGJ1"/>
    <mergeCell ref="EGK1:EGL1"/>
    <mergeCell ref="EFO1:EFP1"/>
    <mergeCell ref="EFQ1:EFR1"/>
    <mergeCell ref="EFS1:EFT1"/>
    <mergeCell ref="EFU1:EFV1"/>
    <mergeCell ref="EFW1:EFX1"/>
    <mergeCell ref="EFY1:EFZ1"/>
    <mergeCell ref="EHW1:EHX1"/>
    <mergeCell ref="EHY1:EHZ1"/>
    <mergeCell ref="EIA1:EIB1"/>
    <mergeCell ref="EIC1:EID1"/>
    <mergeCell ref="EIE1:EIF1"/>
    <mergeCell ref="EIG1:EIH1"/>
    <mergeCell ref="EHK1:EHL1"/>
    <mergeCell ref="EHM1:EHN1"/>
    <mergeCell ref="EHO1:EHP1"/>
    <mergeCell ref="EHQ1:EHR1"/>
    <mergeCell ref="EHS1:EHT1"/>
    <mergeCell ref="EHU1:EHV1"/>
    <mergeCell ref="EGY1:EGZ1"/>
    <mergeCell ref="EHA1:EHB1"/>
    <mergeCell ref="EHC1:EHD1"/>
    <mergeCell ref="EHE1:EHF1"/>
    <mergeCell ref="EHG1:EHH1"/>
    <mergeCell ref="EHI1:EHJ1"/>
    <mergeCell ref="EJG1:EJH1"/>
    <mergeCell ref="EJI1:EJJ1"/>
    <mergeCell ref="EJK1:EJL1"/>
    <mergeCell ref="EJM1:EJN1"/>
    <mergeCell ref="EJO1:EJP1"/>
    <mergeCell ref="EJQ1:EJR1"/>
    <mergeCell ref="EIU1:EIV1"/>
    <mergeCell ref="EIW1:EIX1"/>
    <mergeCell ref="EIY1:EIZ1"/>
    <mergeCell ref="EJA1:EJB1"/>
    <mergeCell ref="EJC1:EJD1"/>
    <mergeCell ref="EJE1:EJF1"/>
    <mergeCell ref="EII1:EIJ1"/>
    <mergeCell ref="EIK1:EIL1"/>
    <mergeCell ref="EIM1:EIN1"/>
    <mergeCell ref="EIO1:EIP1"/>
    <mergeCell ref="EIQ1:EIR1"/>
    <mergeCell ref="EIS1:EIT1"/>
    <mergeCell ref="EKQ1:EKR1"/>
    <mergeCell ref="EKS1:EKT1"/>
    <mergeCell ref="EKU1:EKV1"/>
    <mergeCell ref="EKW1:EKX1"/>
    <mergeCell ref="EKY1:EKZ1"/>
    <mergeCell ref="ELA1:ELB1"/>
    <mergeCell ref="EKE1:EKF1"/>
    <mergeCell ref="EKG1:EKH1"/>
    <mergeCell ref="EKI1:EKJ1"/>
    <mergeCell ref="EKK1:EKL1"/>
    <mergeCell ref="EKM1:EKN1"/>
    <mergeCell ref="EKO1:EKP1"/>
    <mergeCell ref="EJS1:EJT1"/>
    <mergeCell ref="EJU1:EJV1"/>
    <mergeCell ref="EJW1:EJX1"/>
    <mergeCell ref="EJY1:EJZ1"/>
    <mergeCell ref="EKA1:EKB1"/>
    <mergeCell ref="EKC1:EKD1"/>
    <mergeCell ref="EMA1:EMB1"/>
    <mergeCell ref="EMC1:EMD1"/>
    <mergeCell ref="EME1:EMF1"/>
    <mergeCell ref="EMG1:EMH1"/>
    <mergeCell ref="EMI1:EMJ1"/>
    <mergeCell ref="EMK1:EML1"/>
    <mergeCell ref="ELO1:ELP1"/>
    <mergeCell ref="ELQ1:ELR1"/>
    <mergeCell ref="ELS1:ELT1"/>
    <mergeCell ref="ELU1:ELV1"/>
    <mergeCell ref="ELW1:ELX1"/>
    <mergeCell ref="ELY1:ELZ1"/>
    <mergeCell ref="ELC1:ELD1"/>
    <mergeCell ref="ELE1:ELF1"/>
    <mergeCell ref="ELG1:ELH1"/>
    <mergeCell ref="ELI1:ELJ1"/>
    <mergeCell ref="ELK1:ELL1"/>
    <mergeCell ref="ELM1:ELN1"/>
    <mergeCell ref="ENK1:ENL1"/>
    <mergeCell ref="ENM1:ENN1"/>
    <mergeCell ref="ENO1:ENP1"/>
    <mergeCell ref="ENQ1:ENR1"/>
    <mergeCell ref="ENS1:ENT1"/>
    <mergeCell ref="ENU1:ENV1"/>
    <mergeCell ref="EMY1:EMZ1"/>
    <mergeCell ref="ENA1:ENB1"/>
    <mergeCell ref="ENC1:END1"/>
    <mergeCell ref="ENE1:ENF1"/>
    <mergeCell ref="ENG1:ENH1"/>
    <mergeCell ref="ENI1:ENJ1"/>
    <mergeCell ref="EMM1:EMN1"/>
    <mergeCell ref="EMO1:EMP1"/>
    <mergeCell ref="EMQ1:EMR1"/>
    <mergeCell ref="EMS1:EMT1"/>
    <mergeCell ref="EMU1:EMV1"/>
    <mergeCell ref="EMW1:EMX1"/>
    <mergeCell ref="EOU1:EOV1"/>
    <mergeCell ref="EOW1:EOX1"/>
    <mergeCell ref="EOY1:EOZ1"/>
    <mergeCell ref="EPA1:EPB1"/>
    <mergeCell ref="EPC1:EPD1"/>
    <mergeCell ref="EPE1:EPF1"/>
    <mergeCell ref="EOI1:EOJ1"/>
    <mergeCell ref="EOK1:EOL1"/>
    <mergeCell ref="EOM1:EON1"/>
    <mergeCell ref="EOO1:EOP1"/>
    <mergeCell ref="EOQ1:EOR1"/>
    <mergeCell ref="EOS1:EOT1"/>
    <mergeCell ref="ENW1:ENX1"/>
    <mergeCell ref="ENY1:ENZ1"/>
    <mergeCell ref="EOA1:EOB1"/>
    <mergeCell ref="EOC1:EOD1"/>
    <mergeCell ref="EOE1:EOF1"/>
    <mergeCell ref="EOG1:EOH1"/>
    <mergeCell ref="EQE1:EQF1"/>
    <mergeCell ref="EQG1:EQH1"/>
    <mergeCell ref="EQI1:EQJ1"/>
    <mergeCell ref="EQK1:EQL1"/>
    <mergeCell ref="EQM1:EQN1"/>
    <mergeCell ref="EQO1:EQP1"/>
    <mergeCell ref="EPS1:EPT1"/>
    <mergeCell ref="EPU1:EPV1"/>
    <mergeCell ref="EPW1:EPX1"/>
    <mergeCell ref="EPY1:EPZ1"/>
    <mergeCell ref="EQA1:EQB1"/>
    <mergeCell ref="EQC1:EQD1"/>
    <mergeCell ref="EPG1:EPH1"/>
    <mergeCell ref="EPI1:EPJ1"/>
    <mergeCell ref="EPK1:EPL1"/>
    <mergeCell ref="EPM1:EPN1"/>
    <mergeCell ref="EPO1:EPP1"/>
    <mergeCell ref="EPQ1:EPR1"/>
    <mergeCell ref="ERO1:ERP1"/>
    <mergeCell ref="ERQ1:ERR1"/>
    <mergeCell ref="ERS1:ERT1"/>
    <mergeCell ref="ERU1:ERV1"/>
    <mergeCell ref="ERW1:ERX1"/>
    <mergeCell ref="ERY1:ERZ1"/>
    <mergeCell ref="ERC1:ERD1"/>
    <mergeCell ref="ERE1:ERF1"/>
    <mergeCell ref="ERG1:ERH1"/>
    <mergeCell ref="ERI1:ERJ1"/>
    <mergeCell ref="ERK1:ERL1"/>
    <mergeCell ref="ERM1:ERN1"/>
    <mergeCell ref="EQQ1:EQR1"/>
    <mergeCell ref="EQS1:EQT1"/>
    <mergeCell ref="EQU1:EQV1"/>
    <mergeCell ref="EQW1:EQX1"/>
    <mergeCell ref="EQY1:EQZ1"/>
    <mergeCell ref="ERA1:ERB1"/>
    <mergeCell ref="ESY1:ESZ1"/>
    <mergeCell ref="ETA1:ETB1"/>
    <mergeCell ref="ETC1:ETD1"/>
    <mergeCell ref="ETE1:ETF1"/>
    <mergeCell ref="ETG1:ETH1"/>
    <mergeCell ref="ETI1:ETJ1"/>
    <mergeCell ref="ESM1:ESN1"/>
    <mergeCell ref="ESO1:ESP1"/>
    <mergeCell ref="ESQ1:ESR1"/>
    <mergeCell ref="ESS1:EST1"/>
    <mergeCell ref="ESU1:ESV1"/>
    <mergeCell ref="ESW1:ESX1"/>
    <mergeCell ref="ESA1:ESB1"/>
    <mergeCell ref="ESC1:ESD1"/>
    <mergeCell ref="ESE1:ESF1"/>
    <mergeCell ref="ESG1:ESH1"/>
    <mergeCell ref="ESI1:ESJ1"/>
    <mergeCell ref="ESK1:ESL1"/>
    <mergeCell ref="EUI1:EUJ1"/>
    <mergeCell ref="EUK1:EUL1"/>
    <mergeCell ref="EUM1:EUN1"/>
    <mergeCell ref="EUO1:EUP1"/>
    <mergeCell ref="EUQ1:EUR1"/>
    <mergeCell ref="EUS1:EUT1"/>
    <mergeCell ref="ETW1:ETX1"/>
    <mergeCell ref="ETY1:ETZ1"/>
    <mergeCell ref="EUA1:EUB1"/>
    <mergeCell ref="EUC1:EUD1"/>
    <mergeCell ref="EUE1:EUF1"/>
    <mergeCell ref="EUG1:EUH1"/>
    <mergeCell ref="ETK1:ETL1"/>
    <mergeCell ref="ETM1:ETN1"/>
    <mergeCell ref="ETO1:ETP1"/>
    <mergeCell ref="ETQ1:ETR1"/>
    <mergeCell ref="ETS1:ETT1"/>
    <mergeCell ref="ETU1:ETV1"/>
    <mergeCell ref="EVS1:EVT1"/>
    <mergeCell ref="EVU1:EVV1"/>
    <mergeCell ref="EVW1:EVX1"/>
    <mergeCell ref="EVY1:EVZ1"/>
    <mergeCell ref="EWA1:EWB1"/>
    <mergeCell ref="EWC1:EWD1"/>
    <mergeCell ref="EVG1:EVH1"/>
    <mergeCell ref="EVI1:EVJ1"/>
    <mergeCell ref="EVK1:EVL1"/>
    <mergeCell ref="EVM1:EVN1"/>
    <mergeCell ref="EVO1:EVP1"/>
    <mergeCell ref="EVQ1:EVR1"/>
    <mergeCell ref="EUU1:EUV1"/>
    <mergeCell ref="EUW1:EUX1"/>
    <mergeCell ref="EUY1:EUZ1"/>
    <mergeCell ref="EVA1:EVB1"/>
    <mergeCell ref="EVC1:EVD1"/>
    <mergeCell ref="EVE1:EVF1"/>
    <mergeCell ref="EXC1:EXD1"/>
    <mergeCell ref="EXE1:EXF1"/>
    <mergeCell ref="EXG1:EXH1"/>
    <mergeCell ref="EXI1:EXJ1"/>
    <mergeCell ref="EXK1:EXL1"/>
    <mergeCell ref="EXM1:EXN1"/>
    <mergeCell ref="EWQ1:EWR1"/>
    <mergeCell ref="EWS1:EWT1"/>
    <mergeCell ref="EWU1:EWV1"/>
    <mergeCell ref="EWW1:EWX1"/>
    <mergeCell ref="EWY1:EWZ1"/>
    <mergeCell ref="EXA1:EXB1"/>
    <mergeCell ref="EWE1:EWF1"/>
    <mergeCell ref="EWG1:EWH1"/>
    <mergeCell ref="EWI1:EWJ1"/>
    <mergeCell ref="EWK1:EWL1"/>
    <mergeCell ref="EWM1:EWN1"/>
    <mergeCell ref="EWO1:EWP1"/>
    <mergeCell ref="EYM1:EYN1"/>
    <mergeCell ref="EYO1:EYP1"/>
    <mergeCell ref="EYQ1:EYR1"/>
    <mergeCell ref="EYS1:EYT1"/>
    <mergeCell ref="EYU1:EYV1"/>
    <mergeCell ref="EYW1:EYX1"/>
    <mergeCell ref="EYA1:EYB1"/>
    <mergeCell ref="EYC1:EYD1"/>
    <mergeCell ref="EYE1:EYF1"/>
    <mergeCell ref="EYG1:EYH1"/>
    <mergeCell ref="EYI1:EYJ1"/>
    <mergeCell ref="EYK1:EYL1"/>
    <mergeCell ref="EXO1:EXP1"/>
    <mergeCell ref="EXQ1:EXR1"/>
    <mergeCell ref="EXS1:EXT1"/>
    <mergeCell ref="EXU1:EXV1"/>
    <mergeCell ref="EXW1:EXX1"/>
    <mergeCell ref="EXY1:EXZ1"/>
    <mergeCell ref="EZW1:EZX1"/>
    <mergeCell ref="EZY1:EZZ1"/>
    <mergeCell ref="FAA1:FAB1"/>
    <mergeCell ref="FAC1:FAD1"/>
    <mergeCell ref="FAE1:FAF1"/>
    <mergeCell ref="FAG1:FAH1"/>
    <mergeCell ref="EZK1:EZL1"/>
    <mergeCell ref="EZM1:EZN1"/>
    <mergeCell ref="EZO1:EZP1"/>
    <mergeCell ref="EZQ1:EZR1"/>
    <mergeCell ref="EZS1:EZT1"/>
    <mergeCell ref="EZU1:EZV1"/>
    <mergeCell ref="EYY1:EYZ1"/>
    <mergeCell ref="EZA1:EZB1"/>
    <mergeCell ref="EZC1:EZD1"/>
    <mergeCell ref="EZE1:EZF1"/>
    <mergeCell ref="EZG1:EZH1"/>
    <mergeCell ref="EZI1:EZJ1"/>
    <mergeCell ref="FBG1:FBH1"/>
    <mergeCell ref="FBI1:FBJ1"/>
    <mergeCell ref="FBK1:FBL1"/>
    <mergeCell ref="FBM1:FBN1"/>
    <mergeCell ref="FBO1:FBP1"/>
    <mergeCell ref="FBQ1:FBR1"/>
    <mergeCell ref="FAU1:FAV1"/>
    <mergeCell ref="FAW1:FAX1"/>
    <mergeCell ref="FAY1:FAZ1"/>
    <mergeCell ref="FBA1:FBB1"/>
    <mergeCell ref="FBC1:FBD1"/>
    <mergeCell ref="FBE1:FBF1"/>
    <mergeCell ref="FAI1:FAJ1"/>
    <mergeCell ref="FAK1:FAL1"/>
    <mergeCell ref="FAM1:FAN1"/>
    <mergeCell ref="FAO1:FAP1"/>
    <mergeCell ref="FAQ1:FAR1"/>
    <mergeCell ref="FAS1:FAT1"/>
    <mergeCell ref="FCQ1:FCR1"/>
    <mergeCell ref="FCS1:FCT1"/>
    <mergeCell ref="FCU1:FCV1"/>
    <mergeCell ref="FCW1:FCX1"/>
    <mergeCell ref="FCY1:FCZ1"/>
    <mergeCell ref="FDA1:FDB1"/>
    <mergeCell ref="FCE1:FCF1"/>
    <mergeCell ref="FCG1:FCH1"/>
    <mergeCell ref="FCI1:FCJ1"/>
    <mergeCell ref="FCK1:FCL1"/>
    <mergeCell ref="FCM1:FCN1"/>
    <mergeCell ref="FCO1:FCP1"/>
    <mergeCell ref="FBS1:FBT1"/>
    <mergeCell ref="FBU1:FBV1"/>
    <mergeCell ref="FBW1:FBX1"/>
    <mergeCell ref="FBY1:FBZ1"/>
    <mergeCell ref="FCA1:FCB1"/>
    <mergeCell ref="FCC1:FCD1"/>
    <mergeCell ref="FEA1:FEB1"/>
    <mergeCell ref="FEC1:FED1"/>
    <mergeCell ref="FEE1:FEF1"/>
    <mergeCell ref="FEG1:FEH1"/>
    <mergeCell ref="FEI1:FEJ1"/>
    <mergeCell ref="FEK1:FEL1"/>
    <mergeCell ref="FDO1:FDP1"/>
    <mergeCell ref="FDQ1:FDR1"/>
    <mergeCell ref="FDS1:FDT1"/>
    <mergeCell ref="FDU1:FDV1"/>
    <mergeCell ref="FDW1:FDX1"/>
    <mergeCell ref="FDY1:FDZ1"/>
    <mergeCell ref="FDC1:FDD1"/>
    <mergeCell ref="FDE1:FDF1"/>
    <mergeCell ref="FDG1:FDH1"/>
    <mergeCell ref="FDI1:FDJ1"/>
    <mergeCell ref="FDK1:FDL1"/>
    <mergeCell ref="FDM1:FDN1"/>
    <mergeCell ref="FFK1:FFL1"/>
    <mergeCell ref="FFM1:FFN1"/>
    <mergeCell ref="FFO1:FFP1"/>
    <mergeCell ref="FFQ1:FFR1"/>
    <mergeCell ref="FFS1:FFT1"/>
    <mergeCell ref="FFU1:FFV1"/>
    <mergeCell ref="FEY1:FEZ1"/>
    <mergeCell ref="FFA1:FFB1"/>
    <mergeCell ref="FFC1:FFD1"/>
    <mergeCell ref="FFE1:FFF1"/>
    <mergeCell ref="FFG1:FFH1"/>
    <mergeCell ref="FFI1:FFJ1"/>
    <mergeCell ref="FEM1:FEN1"/>
    <mergeCell ref="FEO1:FEP1"/>
    <mergeCell ref="FEQ1:FER1"/>
    <mergeCell ref="FES1:FET1"/>
    <mergeCell ref="FEU1:FEV1"/>
    <mergeCell ref="FEW1:FEX1"/>
    <mergeCell ref="FGU1:FGV1"/>
    <mergeCell ref="FGW1:FGX1"/>
    <mergeCell ref="FGY1:FGZ1"/>
    <mergeCell ref="FHA1:FHB1"/>
    <mergeCell ref="FHC1:FHD1"/>
    <mergeCell ref="FHE1:FHF1"/>
    <mergeCell ref="FGI1:FGJ1"/>
    <mergeCell ref="FGK1:FGL1"/>
    <mergeCell ref="FGM1:FGN1"/>
    <mergeCell ref="FGO1:FGP1"/>
    <mergeCell ref="FGQ1:FGR1"/>
    <mergeCell ref="FGS1:FGT1"/>
    <mergeCell ref="FFW1:FFX1"/>
    <mergeCell ref="FFY1:FFZ1"/>
    <mergeCell ref="FGA1:FGB1"/>
    <mergeCell ref="FGC1:FGD1"/>
    <mergeCell ref="FGE1:FGF1"/>
    <mergeCell ref="FGG1:FGH1"/>
    <mergeCell ref="FIE1:FIF1"/>
    <mergeCell ref="FIG1:FIH1"/>
    <mergeCell ref="FII1:FIJ1"/>
    <mergeCell ref="FIK1:FIL1"/>
    <mergeCell ref="FIM1:FIN1"/>
    <mergeCell ref="FIO1:FIP1"/>
    <mergeCell ref="FHS1:FHT1"/>
    <mergeCell ref="FHU1:FHV1"/>
    <mergeCell ref="FHW1:FHX1"/>
    <mergeCell ref="FHY1:FHZ1"/>
    <mergeCell ref="FIA1:FIB1"/>
    <mergeCell ref="FIC1:FID1"/>
    <mergeCell ref="FHG1:FHH1"/>
    <mergeCell ref="FHI1:FHJ1"/>
    <mergeCell ref="FHK1:FHL1"/>
    <mergeCell ref="FHM1:FHN1"/>
    <mergeCell ref="FHO1:FHP1"/>
    <mergeCell ref="FHQ1:FHR1"/>
    <mergeCell ref="FJO1:FJP1"/>
    <mergeCell ref="FJQ1:FJR1"/>
    <mergeCell ref="FJS1:FJT1"/>
    <mergeCell ref="FJU1:FJV1"/>
    <mergeCell ref="FJW1:FJX1"/>
    <mergeCell ref="FJY1:FJZ1"/>
    <mergeCell ref="FJC1:FJD1"/>
    <mergeCell ref="FJE1:FJF1"/>
    <mergeCell ref="FJG1:FJH1"/>
    <mergeCell ref="FJI1:FJJ1"/>
    <mergeCell ref="FJK1:FJL1"/>
    <mergeCell ref="FJM1:FJN1"/>
    <mergeCell ref="FIQ1:FIR1"/>
    <mergeCell ref="FIS1:FIT1"/>
    <mergeCell ref="FIU1:FIV1"/>
    <mergeCell ref="FIW1:FIX1"/>
    <mergeCell ref="FIY1:FIZ1"/>
    <mergeCell ref="FJA1:FJB1"/>
    <mergeCell ref="FKY1:FKZ1"/>
    <mergeCell ref="FLA1:FLB1"/>
    <mergeCell ref="FLC1:FLD1"/>
    <mergeCell ref="FLE1:FLF1"/>
    <mergeCell ref="FLG1:FLH1"/>
    <mergeCell ref="FLI1:FLJ1"/>
    <mergeCell ref="FKM1:FKN1"/>
    <mergeCell ref="FKO1:FKP1"/>
    <mergeCell ref="FKQ1:FKR1"/>
    <mergeCell ref="FKS1:FKT1"/>
    <mergeCell ref="FKU1:FKV1"/>
    <mergeCell ref="FKW1:FKX1"/>
    <mergeCell ref="FKA1:FKB1"/>
    <mergeCell ref="FKC1:FKD1"/>
    <mergeCell ref="FKE1:FKF1"/>
    <mergeCell ref="FKG1:FKH1"/>
    <mergeCell ref="FKI1:FKJ1"/>
    <mergeCell ref="FKK1:FKL1"/>
    <mergeCell ref="FMI1:FMJ1"/>
    <mergeCell ref="FMK1:FML1"/>
    <mergeCell ref="FMM1:FMN1"/>
    <mergeCell ref="FMO1:FMP1"/>
    <mergeCell ref="FMQ1:FMR1"/>
    <mergeCell ref="FMS1:FMT1"/>
    <mergeCell ref="FLW1:FLX1"/>
    <mergeCell ref="FLY1:FLZ1"/>
    <mergeCell ref="FMA1:FMB1"/>
    <mergeCell ref="FMC1:FMD1"/>
    <mergeCell ref="FME1:FMF1"/>
    <mergeCell ref="FMG1:FMH1"/>
    <mergeCell ref="FLK1:FLL1"/>
    <mergeCell ref="FLM1:FLN1"/>
    <mergeCell ref="FLO1:FLP1"/>
    <mergeCell ref="FLQ1:FLR1"/>
    <mergeCell ref="FLS1:FLT1"/>
    <mergeCell ref="FLU1:FLV1"/>
    <mergeCell ref="FNS1:FNT1"/>
    <mergeCell ref="FNU1:FNV1"/>
    <mergeCell ref="FNW1:FNX1"/>
    <mergeCell ref="FNY1:FNZ1"/>
    <mergeCell ref="FOA1:FOB1"/>
    <mergeCell ref="FOC1:FOD1"/>
    <mergeCell ref="FNG1:FNH1"/>
    <mergeCell ref="FNI1:FNJ1"/>
    <mergeCell ref="FNK1:FNL1"/>
    <mergeCell ref="FNM1:FNN1"/>
    <mergeCell ref="FNO1:FNP1"/>
    <mergeCell ref="FNQ1:FNR1"/>
    <mergeCell ref="FMU1:FMV1"/>
    <mergeCell ref="FMW1:FMX1"/>
    <mergeCell ref="FMY1:FMZ1"/>
    <mergeCell ref="FNA1:FNB1"/>
    <mergeCell ref="FNC1:FND1"/>
    <mergeCell ref="FNE1:FNF1"/>
    <mergeCell ref="FPC1:FPD1"/>
    <mergeCell ref="FPE1:FPF1"/>
    <mergeCell ref="FPG1:FPH1"/>
    <mergeCell ref="FPI1:FPJ1"/>
    <mergeCell ref="FPK1:FPL1"/>
    <mergeCell ref="FPM1:FPN1"/>
    <mergeCell ref="FOQ1:FOR1"/>
    <mergeCell ref="FOS1:FOT1"/>
    <mergeCell ref="FOU1:FOV1"/>
    <mergeCell ref="FOW1:FOX1"/>
    <mergeCell ref="FOY1:FOZ1"/>
    <mergeCell ref="FPA1:FPB1"/>
    <mergeCell ref="FOE1:FOF1"/>
    <mergeCell ref="FOG1:FOH1"/>
    <mergeCell ref="FOI1:FOJ1"/>
    <mergeCell ref="FOK1:FOL1"/>
    <mergeCell ref="FOM1:FON1"/>
    <mergeCell ref="FOO1:FOP1"/>
    <mergeCell ref="FQM1:FQN1"/>
    <mergeCell ref="FQO1:FQP1"/>
    <mergeCell ref="FQQ1:FQR1"/>
    <mergeCell ref="FQS1:FQT1"/>
    <mergeCell ref="FQU1:FQV1"/>
    <mergeCell ref="FQW1:FQX1"/>
    <mergeCell ref="FQA1:FQB1"/>
    <mergeCell ref="FQC1:FQD1"/>
    <mergeCell ref="FQE1:FQF1"/>
    <mergeCell ref="FQG1:FQH1"/>
    <mergeCell ref="FQI1:FQJ1"/>
    <mergeCell ref="FQK1:FQL1"/>
    <mergeCell ref="FPO1:FPP1"/>
    <mergeCell ref="FPQ1:FPR1"/>
    <mergeCell ref="FPS1:FPT1"/>
    <mergeCell ref="FPU1:FPV1"/>
    <mergeCell ref="FPW1:FPX1"/>
    <mergeCell ref="FPY1:FPZ1"/>
    <mergeCell ref="FRW1:FRX1"/>
    <mergeCell ref="FRY1:FRZ1"/>
    <mergeCell ref="FSA1:FSB1"/>
    <mergeCell ref="FSC1:FSD1"/>
    <mergeCell ref="FSE1:FSF1"/>
    <mergeCell ref="FSG1:FSH1"/>
    <mergeCell ref="FRK1:FRL1"/>
    <mergeCell ref="FRM1:FRN1"/>
    <mergeCell ref="FRO1:FRP1"/>
    <mergeCell ref="FRQ1:FRR1"/>
    <mergeCell ref="FRS1:FRT1"/>
    <mergeCell ref="FRU1:FRV1"/>
    <mergeCell ref="FQY1:FQZ1"/>
    <mergeCell ref="FRA1:FRB1"/>
    <mergeCell ref="FRC1:FRD1"/>
    <mergeCell ref="FRE1:FRF1"/>
    <mergeCell ref="FRG1:FRH1"/>
    <mergeCell ref="FRI1:FRJ1"/>
    <mergeCell ref="FTG1:FTH1"/>
    <mergeCell ref="FTI1:FTJ1"/>
    <mergeCell ref="FTK1:FTL1"/>
    <mergeCell ref="FTM1:FTN1"/>
    <mergeCell ref="FTO1:FTP1"/>
    <mergeCell ref="FTQ1:FTR1"/>
    <mergeCell ref="FSU1:FSV1"/>
    <mergeCell ref="FSW1:FSX1"/>
    <mergeCell ref="FSY1:FSZ1"/>
    <mergeCell ref="FTA1:FTB1"/>
    <mergeCell ref="FTC1:FTD1"/>
    <mergeCell ref="FTE1:FTF1"/>
    <mergeCell ref="FSI1:FSJ1"/>
    <mergeCell ref="FSK1:FSL1"/>
    <mergeCell ref="FSM1:FSN1"/>
    <mergeCell ref="FSO1:FSP1"/>
    <mergeCell ref="FSQ1:FSR1"/>
    <mergeCell ref="FSS1:FST1"/>
    <mergeCell ref="FUQ1:FUR1"/>
    <mergeCell ref="FUS1:FUT1"/>
    <mergeCell ref="FUU1:FUV1"/>
    <mergeCell ref="FUW1:FUX1"/>
    <mergeCell ref="FUY1:FUZ1"/>
    <mergeCell ref="FVA1:FVB1"/>
    <mergeCell ref="FUE1:FUF1"/>
    <mergeCell ref="FUG1:FUH1"/>
    <mergeCell ref="FUI1:FUJ1"/>
    <mergeCell ref="FUK1:FUL1"/>
    <mergeCell ref="FUM1:FUN1"/>
    <mergeCell ref="FUO1:FUP1"/>
    <mergeCell ref="FTS1:FTT1"/>
    <mergeCell ref="FTU1:FTV1"/>
    <mergeCell ref="FTW1:FTX1"/>
    <mergeCell ref="FTY1:FTZ1"/>
    <mergeCell ref="FUA1:FUB1"/>
    <mergeCell ref="FUC1:FUD1"/>
    <mergeCell ref="FWA1:FWB1"/>
    <mergeCell ref="FWC1:FWD1"/>
    <mergeCell ref="FWE1:FWF1"/>
    <mergeCell ref="FWG1:FWH1"/>
    <mergeCell ref="FWI1:FWJ1"/>
    <mergeCell ref="FWK1:FWL1"/>
    <mergeCell ref="FVO1:FVP1"/>
    <mergeCell ref="FVQ1:FVR1"/>
    <mergeCell ref="FVS1:FVT1"/>
    <mergeCell ref="FVU1:FVV1"/>
    <mergeCell ref="FVW1:FVX1"/>
    <mergeCell ref="FVY1:FVZ1"/>
    <mergeCell ref="FVC1:FVD1"/>
    <mergeCell ref="FVE1:FVF1"/>
    <mergeCell ref="FVG1:FVH1"/>
    <mergeCell ref="FVI1:FVJ1"/>
    <mergeCell ref="FVK1:FVL1"/>
    <mergeCell ref="FVM1:FVN1"/>
    <mergeCell ref="FXK1:FXL1"/>
    <mergeCell ref="FXM1:FXN1"/>
    <mergeCell ref="FXO1:FXP1"/>
    <mergeCell ref="FXQ1:FXR1"/>
    <mergeCell ref="FXS1:FXT1"/>
    <mergeCell ref="FXU1:FXV1"/>
    <mergeCell ref="FWY1:FWZ1"/>
    <mergeCell ref="FXA1:FXB1"/>
    <mergeCell ref="FXC1:FXD1"/>
    <mergeCell ref="FXE1:FXF1"/>
    <mergeCell ref="FXG1:FXH1"/>
    <mergeCell ref="FXI1:FXJ1"/>
    <mergeCell ref="FWM1:FWN1"/>
    <mergeCell ref="FWO1:FWP1"/>
    <mergeCell ref="FWQ1:FWR1"/>
    <mergeCell ref="FWS1:FWT1"/>
    <mergeCell ref="FWU1:FWV1"/>
    <mergeCell ref="FWW1:FWX1"/>
    <mergeCell ref="FYU1:FYV1"/>
    <mergeCell ref="FYW1:FYX1"/>
    <mergeCell ref="FYY1:FYZ1"/>
    <mergeCell ref="FZA1:FZB1"/>
    <mergeCell ref="FZC1:FZD1"/>
    <mergeCell ref="FZE1:FZF1"/>
    <mergeCell ref="FYI1:FYJ1"/>
    <mergeCell ref="FYK1:FYL1"/>
    <mergeCell ref="FYM1:FYN1"/>
    <mergeCell ref="FYO1:FYP1"/>
    <mergeCell ref="FYQ1:FYR1"/>
    <mergeCell ref="FYS1:FYT1"/>
    <mergeCell ref="FXW1:FXX1"/>
    <mergeCell ref="FXY1:FXZ1"/>
    <mergeCell ref="FYA1:FYB1"/>
    <mergeCell ref="FYC1:FYD1"/>
    <mergeCell ref="FYE1:FYF1"/>
    <mergeCell ref="FYG1:FYH1"/>
    <mergeCell ref="GAE1:GAF1"/>
    <mergeCell ref="GAG1:GAH1"/>
    <mergeCell ref="GAI1:GAJ1"/>
    <mergeCell ref="GAK1:GAL1"/>
    <mergeCell ref="GAM1:GAN1"/>
    <mergeCell ref="GAO1:GAP1"/>
    <mergeCell ref="FZS1:FZT1"/>
    <mergeCell ref="FZU1:FZV1"/>
    <mergeCell ref="FZW1:FZX1"/>
    <mergeCell ref="FZY1:FZZ1"/>
    <mergeCell ref="GAA1:GAB1"/>
    <mergeCell ref="GAC1:GAD1"/>
    <mergeCell ref="FZG1:FZH1"/>
    <mergeCell ref="FZI1:FZJ1"/>
    <mergeCell ref="FZK1:FZL1"/>
    <mergeCell ref="FZM1:FZN1"/>
    <mergeCell ref="FZO1:FZP1"/>
    <mergeCell ref="FZQ1:FZR1"/>
    <mergeCell ref="GBO1:GBP1"/>
    <mergeCell ref="GBQ1:GBR1"/>
    <mergeCell ref="GBS1:GBT1"/>
    <mergeCell ref="GBU1:GBV1"/>
    <mergeCell ref="GBW1:GBX1"/>
    <mergeCell ref="GBY1:GBZ1"/>
    <mergeCell ref="GBC1:GBD1"/>
    <mergeCell ref="GBE1:GBF1"/>
    <mergeCell ref="GBG1:GBH1"/>
    <mergeCell ref="GBI1:GBJ1"/>
    <mergeCell ref="GBK1:GBL1"/>
    <mergeCell ref="GBM1:GBN1"/>
    <mergeCell ref="GAQ1:GAR1"/>
    <mergeCell ref="GAS1:GAT1"/>
    <mergeCell ref="GAU1:GAV1"/>
    <mergeCell ref="GAW1:GAX1"/>
    <mergeCell ref="GAY1:GAZ1"/>
    <mergeCell ref="GBA1:GBB1"/>
    <mergeCell ref="GCY1:GCZ1"/>
    <mergeCell ref="GDA1:GDB1"/>
    <mergeCell ref="GDC1:GDD1"/>
    <mergeCell ref="GDE1:GDF1"/>
    <mergeCell ref="GDG1:GDH1"/>
    <mergeCell ref="GDI1:GDJ1"/>
    <mergeCell ref="GCM1:GCN1"/>
    <mergeCell ref="GCO1:GCP1"/>
    <mergeCell ref="GCQ1:GCR1"/>
    <mergeCell ref="GCS1:GCT1"/>
    <mergeCell ref="GCU1:GCV1"/>
    <mergeCell ref="GCW1:GCX1"/>
    <mergeCell ref="GCA1:GCB1"/>
    <mergeCell ref="GCC1:GCD1"/>
    <mergeCell ref="GCE1:GCF1"/>
    <mergeCell ref="GCG1:GCH1"/>
    <mergeCell ref="GCI1:GCJ1"/>
    <mergeCell ref="GCK1:GCL1"/>
    <mergeCell ref="GEI1:GEJ1"/>
    <mergeCell ref="GEK1:GEL1"/>
    <mergeCell ref="GEM1:GEN1"/>
    <mergeCell ref="GEO1:GEP1"/>
    <mergeCell ref="GEQ1:GER1"/>
    <mergeCell ref="GES1:GET1"/>
    <mergeCell ref="GDW1:GDX1"/>
    <mergeCell ref="GDY1:GDZ1"/>
    <mergeCell ref="GEA1:GEB1"/>
    <mergeCell ref="GEC1:GED1"/>
    <mergeCell ref="GEE1:GEF1"/>
    <mergeCell ref="GEG1:GEH1"/>
    <mergeCell ref="GDK1:GDL1"/>
    <mergeCell ref="GDM1:GDN1"/>
    <mergeCell ref="GDO1:GDP1"/>
    <mergeCell ref="GDQ1:GDR1"/>
    <mergeCell ref="GDS1:GDT1"/>
    <mergeCell ref="GDU1:GDV1"/>
    <mergeCell ref="GFS1:GFT1"/>
    <mergeCell ref="GFU1:GFV1"/>
    <mergeCell ref="GFW1:GFX1"/>
    <mergeCell ref="GFY1:GFZ1"/>
    <mergeCell ref="GGA1:GGB1"/>
    <mergeCell ref="GGC1:GGD1"/>
    <mergeCell ref="GFG1:GFH1"/>
    <mergeCell ref="GFI1:GFJ1"/>
    <mergeCell ref="GFK1:GFL1"/>
    <mergeCell ref="GFM1:GFN1"/>
    <mergeCell ref="GFO1:GFP1"/>
    <mergeCell ref="GFQ1:GFR1"/>
    <mergeCell ref="GEU1:GEV1"/>
    <mergeCell ref="GEW1:GEX1"/>
    <mergeCell ref="GEY1:GEZ1"/>
    <mergeCell ref="GFA1:GFB1"/>
    <mergeCell ref="GFC1:GFD1"/>
    <mergeCell ref="GFE1:GFF1"/>
    <mergeCell ref="GHC1:GHD1"/>
    <mergeCell ref="GHE1:GHF1"/>
    <mergeCell ref="GHG1:GHH1"/>
    <mergeCell ref="GHI1:GHJ1"/>
    <mergeCell ref="GHK1:GHL1"/>
    <mergeCell ref="GHM1:GHN1"/>
    <mergeCell ref="GGQ1:GGR1"/>
    <mergeCell ref="GGS1:GGT1"/>
    <mergeCell ref="GGU1:GGV1"/>
    <mergeCell ref="GGW1:GGX1"/>
    <mergeCell ref="GGY1:GGZ1"/>
    <mergeCell ref="GHA1:GHB1"/>
    <mergeCell ref="GGE1:GGF1"/>
    <mergeCell ref="GGG1:GGH1"/>
    <mergeCell ref="GGI1:GGJ1"/>
    <mergeCell ref="GGK1:GGL1"/>
    <mergeCell ref="GGM1:GGN1"/>
    <mergeCell ref="GGO1:GGP1"/>
    <mergeCell ref="GIM1:GIN1"/>
    <mergeCell ref="GIO1:GIP1"/>
    <mergeCell ref="GIQ1:GIR1"/>
    <mergeCell ref="GIS1:GIT1"/>
    <mergeCell ref="GIU1:GIV1"/>
    <mergeCell ref="GIW1:GIX1"/>
    <mergeCell ref="GIA1:GIB1"/>
    <mergeCell ref="GIC1:GID1"/>
    <mergeCell ref="GIE1:GIF1"/>
    <mergeCell ref="GIG1:GIH1"/>
    <mergeCell ref="GII1:GIJ1"/>
    <mergeCell ref="GIK1:GIL1"/>
    <mergeCell ref="GHO1:GHP1"/>
    <mergeCell ref="GHQ1:GHR1"/>
    <mergeCell ref="GHS1:GHT1"/>
    <mergeCell ref="GHU1:GHV1"/>
    <mergeCell ref="GHW1:GHX1"/>
    <mergeCell ref="GHY1:GHZ1"/>
    <mergeCell ref="GJW1:GJX1"/>
    <mergeCell ref="GJY1:GJZ1"/>
    <mergeCell ref="GKA1:GKB1"/>
    <mergeCell ref="GKC1:GKD1"/>
    <mergeCell ref="GKE1:GKF1"/>
    <mergeCell ref="GKG1:GKH1"/>
    <mergeCell ref="GJK1:GJL1"/>
    <mergeCell ref="GJM1:GJN1"/>
    <mergeCell ref="GJO1:GJP1"/>
    <mergeCell ref="GJQ1:GJR1"/>
    <mergeCell ref="GJS1:GJT1"/>
    <mergeCell ref="GJU1:GJV1"/>
    <mergeCell ref="GIY1:GIZ1"/>
    <mergeCell ref="GJA1:GJB1"/>
    <mergeCell ref="GJC1:GJD1"/>
    <mergeCell ref="GJE1:GJF1"/>
    <mergeCell ref="GJG1:GJH1"/>
    <mergeCell ref="GJI1:GJJ1"/>
    <mergeCell ref="GLG1:GLH1"/>
    <mergeCell ref="GLI1:GLJ1"/>
    <mergeCell ref="GLK1:GLL1"/>
    <mergeCell ref="GLM1:GLN1"/>
    <mergeCell ref="GLO1:GLP1"/>
    <mergeCell ref="GLQ1:GLR1"/>
    <mergeCell ref="GKU1:GKV1"/>
    <mergeCell ref="GKW1:GKX1"/>
    <mergeCell ref="GKY1:GKZ1"/>
    <mergeCell ref="GLA1:GLB1"/>
    <mergeCell ref="GLC1:GLD1"/>
    <mergeCell ref="GLE1:GLF1"/>
    <mergeCell ref="GKI1:GKJ1"/>
    <mergeCell ref="GKK1:GKL1"/>
    <mergeCell ref="GKM1:GKN1"/>
    <mergeCell ref="GKO1:GKP1"/>
    <mergeCell ref="GKQ1:GKR1"/>
    <mergeCell ref="GKS1:GKT1"/>
    <mergeCell ref="GMQ1:GMR1"/>
    <mergeCell ref="GMS1:GMT1"/>
    <mergeCell ref="GMU1:GMV1"/>
    <mergeCell ref="GMW1:GMX1"/>
    <mergeCell ref="GMY1:GMZ1"/>
    <mergeCell ref="GNA1:GNB1"/>
    <mergeCell ref="GME1:GMF1"/>
    <mergeCell ref="GMG1:GMH1"/>
    <mergeCell ref="GMI1:GMJ1"/>
    <mergeCell ref="GMK1:GML1"/>
    <mergeCell ref="GMM1:GMN1"/>
    <mergeCell ref="GMO1:GMP1"/>
    <mergeCell ref="GLS1:GLT1"/>
    <mergeCell ref="GLU1:GLV1"/>
    <mergeCell ref="GLW1:GLX1"/>
    <mergeCell ref="GLY1:GLZ1"/>
    <mergeCell ref="GMA1:GMB1"/>
    <mergeCell ref="GMC1:GMD1"/>
    <mergeCell ref="GOA1:GOB1"/>
    <mergeCell ref="GOC1:GOD1"/>
    <mergeCell ref="GOE1:GOF1"/>
    <mergeCell ref="GOG1:GOH1"/>
    <mergeCell ref="GOI1:GOJ1"/>
    <mergeCell ref="GOK1:GOL1"/>
    <mergeCell ref="GNO1:GNP1"/>
    <mergeCell ref="GNQ1:GNR1"/>
    <mergeCell ref="GNS1:GNT1"/>
    <mergeCell ref="GNU1:GNV1"/>
    <mergeCell ref="GNW1:GNX1"/>
    <mergeCell ref="GNY1:GNZ1"/>
    <mergeCell ref="GNC1:GND1"/>
    <mergeCell ref="GNE1:GNF1"/>
    <mergeCell ref="GNG1:GNH1"/>
    <mergeCell ref="GNI1:GNJ1"/>
    <mergeCell ref="GNK1:GNL1"/>
    <mergeCell ref="GNM1:GNN1"/>
    <mergeCell ref="GPK1:GPL1"/>
    <mergeCell ref="GPM1:GPN1"/>
    <mergeCell ref="GPO1:GPP1"/>
    <mergeCell ref="GPQ1:GPR1"/>
    <mergeCell ref="GPS1:GPT1"/>
    <mergeCell ref="GPU1:GPV1"/>
    <mergeCell ref="GOY1:GOZ1"/>
    <mergeCell ref="GPA1:GPB1"/>
    <mergeCell ref="GPC1:GPD1"/>
    <mergeCell ref="GPE1:GPF1"/>
    <mergeCell ref="GPG1:GPH1"/>
    <mergeCell ref="GPI1:GPJ1"/>
    <mergeCell ref="GOM1:GON1"/>
    <mergeCell ref="GOO1:GOP1"/>
    <mergeCell ref="GOQ1:GOR1"/>
    <mergeCell ref="GOS1:GOT1"/>
    <mergeCell ref="GOU1:GOV1"/>
    <mergeCell ref="GOW1:GOX1"/>
    <mergeCell ref="GQU1:GQV1"/>
    <mergeCell ref="GQW1:GQX1"/>
    <mergeCell ref="GQY1:GQZ1"/>
    <mergeCell ref="GRA1:GRB1"/>
    <mergeCell ref="GRC1:GRD1"/>
    <mergeCell ref="GRE1:GRF1"/>
    <mergeCell ref="GQI1:GQJ1"/>
    <mergeCell ref="GQK1:GQL1"/>
    <mergeCell ref="GQM1:GQN1"/>
    <mergeCell ref="GQO1:GQP1"/>
    <mergeCell ref="GQQ1:GQR1"/>
    <mergeCell ref="GQS1:GQT1"/>
    <mergeCell ref="GPW1:GPX1"/>
    <mergeCell ref="GPY1:GPZ1"/>
    <mergeCell ref="GQA1:GQB1"/>
    <mergeCell ref="GQC1:GQD1"/>
    <mergeCell ref="GQE1:GQF1"/>
    <mergeCell ref="GQG1:GQH1"/>
    <mergeCell ref="GSE1:GSF1"/>
    <mergeCell ref="GSG1:GSH1"/>
    <mergeCell ref="GSI1:GSJ1"/>
    <mergeCell ref="GSK1:GSL1"/>
    <mergeCell ref="GSM1:GSN1"/>
    <mergeCell ref="GSO1:GSP1"/>
    <mergeCell ref="GRS1:GRT1"/>
    <mergeCell ref="GRU1:GRV1"/>
    <mergeCell ref="GRW1:GRX1"/>
    <mergeCell ref="GRY1:GRZ1"/>
    <mergeCell ref="GSA1:GSB1"/>
    <mergeCell ref="GSC1:GSD1"/>
    <mergeCell ref="GRG1:GRH1"/>
    <mergeCell ref="GRI1:GRJ1"/>
    <mergeCell ref="GRK1:GRL1"/>
    <mergeCell ref="GRM1:GRN1"/>
    <mergeCell ref="GRO1:GRP1"/>
    <mergeCell ref="GRQ1:GRR1"/>
    <mergeCell ref="GTO1:GTP1"/>
    <mergeCell ref="GTQ1:GTR1"/>
    <mergeCell ref="GTS1:GTT1"/>
    <mergeCell ref="GTU1:GTV1"/>
    <mergeCell ref="GTW1:GTX1"/>
    <mergeCell ref="GTY1:GTZ1"/>
    <mergeCell ref="GTC1:GTD1"/>
    <mergeCell ref="GTE1:GTF1"/>
    <mergeCell ref="GTG1:GTH1"/>
    <mergeCell ref="GTI1:GTJ1"/>
    <mergeCell ref="GTK1:GTL1"/>
    <mergeCell ref="GTM1:GTN1"/>
    <mergeCell ref="GSQ1:GSR1"/>
    <mergeCell ref="GSS1:GST1"/>
    <mergeCell ref="GSU1:GSV1"/>
    <mergeCell ref="GSW1:GSX1"/>
    <mergeCell ref="GSY1:GSZ1"/>
    <mergeCell ref="GTA1:GTB1"/>
    <mergeCell ref="GUY1:GUZ1"/>
    <mergeCell ref="GVA1:GVB1"/>
    <mergeCell ref="GVC1:GVD1"/>
    <mergeCell ref="GVE1:GVF1"/>
    <mergeCell ref="GVG1:GVH1"/>
    <mergeCell ref="GVI1:GVJ1"/>
    <mergeCell ref="GUM1:GUN1"/>
    <mergeCell ref="GUO1:GUP1"/>
    <mergeCell ref="GUQ1:GUR1"/>
    <mergeCell ref="GUS1:GUT1"/>
    <mergeCell ref="GUU1:GUV1"/>
    <mergeCell ref="GUW1:GUX1"/>
    <mergeCell ref="GUA1:GUB1"/>
    <mergeCell ref="GUC1:GUD1"/>
    <mergeCell ref="GUE1:GUF1"/>
    <mergeCell ref="GUG1:GUH1"/>
    <mergeCell ref="GUI1:GUJ1"/>
    <mergeCell ref="GUK1:GUL1"/>
    <mergeCell ref="GWI1:GWJ1"/>
    <mergeCell ref="GWK1:GWL1"/>
    <mergeCell ref="GWM1:GWN1"/>
    <mergeCell ref="GWO1:GWP1"/>
    <mergeCell ref="GWQ1:GWR1"/>
    <mergeCell ref="GWS1:GWT1"/>
    <mergeCell ref="GVW1:GVX1"/>
    <mergeCell ref="GVY1:GVZ1"/>
    <mergeCell ref="GWA1:GWB1"/>
    <mergeCell ref="GWC1:GWD1"/>
    <mergeCell ref="GWE1:GWF1"/>
    <mergeCell ref="GWG1:GWH1"/>
    <mergeCell ref="GVK1:GVL1"/>
    <mergeCell ref="GVM1:GVN1"/>
    <mergeCell ref="GVO1:GVP1"/>
    <mergeCell ref="GVQ1:GVR1"/>
    <mergeCell ref="GVS1:GVT1"/>
    <mergeCell ref="GVU1:GVV1"/>
    <mergeCell ref="GXS1:GXT1"/>
    <mergeCell ref="GXU1:GXV1"/>
    <mergeCell ref="GXW1:GXX1"/>
    <mergeCell ref="GXY1:GXZ1"/>
    <mergeCell ref="GYA1:GYB1"/>
    <mergeCell ref="GYC1:GYD1"/>
    <mergeCell ref="GXG1:GXH1"/>
    <mergeCell ref="GXI1:GXJ1"/>
    <mergeCell ref="GXK1:GXL1"/>
    <mergeCell ref="GXM1:GXN1"/>
    <mergeCell ref="GXO1:GXP1"/>
    <mergeCell ref="GXQ1:GXR1"/>
    <mergeCell ref="GWU1:GWV1"/>
    <mergeCell ref="GWW1:GWX1"/>
    <mergeCell ref="GWY1:GWZ1"/>
    <mergeCell ref="GXA1:GXB1"/>
    <mergeCell ref="GXC1:GXD1"/>
    <mergeCell ref="GXE1:GXF1"/>
    <mergeCell ref="GZC1:GZD1"/>
    <mergeCell ref="GZE1:GZF1"/>
    <mergeCell ref="GZG1:GZH1"/>
    <mergeCell ref="GZI1:GZJ1"/>
    <mergeCell ref="GZK1:GZL1"/>
    <mergeCell ref="GZM1:GZN1"/>
    <mergeCell ref="GYQ1:GYR1"/>
    <mergeCell ref="GYS1:GYT1"/>
    <mergeCell ref="GYU1:GYV1"/>
    <mergeCell ref="GYW1:GYX1"/>
    <mergeCell ref="GYY1:GYZ1"/>
    <mergeCell ref="GZA1:GZB1"/>
    <mergeCell ref="GYE1:GYF1"/>
    <mergeCell ref="GYG1:GYH1"/>
    <mergeCell ref="GYI1:GYJ1"/>
    <mergeCell ref="GYK1:GYL1"/>
    <mergeCell ref="GYM1:GYN1"/>
    <mergeCell ref="GYO1:GYP1"/>
    <mergeCell ref="HAM1:HAN1"/>
    <mergeCell ref="HAO1:HAP1"/>
    <mergeCell ref="HAQ1:HAR1"/>
    <mergeCell ref="HAS1:HAT1"/>
    <mergeCell ref="HAU1:HAV1"/>
    <mergeCell ref="HAW1:HAX1"/>
    <mergeCell ref="HAA1:HAB1"/>
    <mergeCell ref="HAC1:HAD1"/>
    <mergeCell ref="HAE1:HAF1"/>
    <mergeCell ref="HAG1:HAH1"/>
    <mergeCell ref="HAI1:HAJ1"/>
    <mergeCell ref="HAK1:HAL1"/>
    <mergeCell ref="GZO1:GZP1"/>
    <mergeCell ref="GZQ1:GZR1"/>
    <mergeCell ref="GZS1:GZT1"/>
    <mergeCell ref="GZU1:GZV1"/>
    <mergeCell ref="GZW1:GZX1"/>
    <mergeCell ref="GZY1:GZZ1"/>
    <mergeCell ref="HBW1:HBX1"/>
    <mergeCell ref="HBY1:HBZ1"/>
    <mergeCell ref="HCA1:HCB1"/>
    <mergeCell ref="HCC1:HCD1"/>
    <mergeCell ref="HCE1:HCF1"/>
    <mergeCell ref="HCG1:HCH1"/>
    <mergeCell ref="HBK1:HBL1"/>
    <mergeCell ref="HBM1:HBN1"/>
    <mergeCell ref="HBO1:HBP1"/>
    <mergeCell ref="HBQ1:HBR1"/>
    <mergeCell ref="HBS1:HBT1"/>
    <mergeCell ref="HBU1:HBV1"/>
    <mergeCell ref="HAY1:HAZ1"/>
    <mergeCell ref="HBA1:HBB1"/>
    <mergeCell ref="HBC1:HBD1"/>
    <mergeCell ref="HBE1:HBF1"/>
    <mergeCell ref="HBG1:HBH1"/>
    <mergeCell ref="HBI1:HBJ1"/>
    <mergeCell ref="HDG1:HDH1"/>
    <mergeCell ref="HDI1:HDJ1"/>
    <mergeCell ref="HDK1:HDL1"/>
    <mergeCell ref="HDM1:HDN1"/>
    <mergeCell ref="HDO1:HDP1"/>
    <mergeCell ref="HDQ1:HDR1"/>
    <mergeCell ref="HCU1:HCV1"/>
    <mergeCell ref="HCW1:HCX1"/>
    <mergeCell ref="HCY1:HCZ1"/>
    <mergeCell ref="HDA1:HDB1"/>
    <mergeCell ref="HDC1:HDD1"/>
    <mergeCell ref="HDE1:HDF1"/>
    <mergeCell ref="HCI1:HCJ1"/>
    <mergeCell ref="HCK1:HCL1"/>
    <mergeCell ref="HCM1:HCN1"/>
    <mergeCell ref="HCO1:HCP1"/>
    <mergeCell ref="HCQ1:HCR1"/>
    <mergeCell ref="HCS1:HCT1"/>
    <mergeCell ref="HEQ1:HER1"/>
    <mergeCell ref="HES1:HET1"/>
    <mergeCell ref="HEU1:HEV1"/>
    <mergeCell ref="HEW1:HEX1"/>
    <mergeCell ref="HEY1:HEZ1"/>
    <mergeCell ref="HFA1:HFB1"/>
    <mergeCell ref="HEE1:HEF1"/>
    <mergeCell ref="HEG1:HEH1"/>
    <mergeCell ref="HEI1:HEJ1"/>
    <mergeCell ref="HEK1:HEL1"/>
    <mergeCell ref="HEM1:HEN1"/>
    <mergeCell ref="HEO1:HEP1"/>
    <mergeCell ref="HDS1:HDT1"/>
    <mergeCell ref="HDU1:HDV1"/>
    <mergeCell ref="HDW1:HDX1"/>
    <mergeCell ref="HDY1:HDZ1"/>
    <mergeCell ref="HEA1:HEB1"/>
    <mergeCell ref="HEC1:HED1"/>
    <mergeCell ref="HGA1:HGB1"/>
    <mergeCell ref="HGC1:HGD1"/>
    <mergeCell ref="HGE1:HGF1"/>
    <mergeCell ref="HGG1:HGH1"/>
    <mergeCell ref="HGI1:HGJ1"/>
    <mergeCell ref="HGK1:HGL1"/>
    <mergeCell ref="HFO1:HFP1"/>
    <mergeCell ref="HFQ1:HFR1"/>
    <mergeCell ref="HFS1:HFT1"/>
    <mergeCell ref="HFU1:HFV1"/>
    <mergeCell ref="HFW1:HFX1"/>
    <mergeCell ref="HFY1:HFZ1"/>
    <mergeCell ref="HFC1:HFD1"/>
    <mergeCell ref="HFE1:HFF1"/>
    <mergeCell ref="HFG1:HFH1"/>
    <mergeCell ref="HFI1:HFJ1"/>
    <mergeCell ref="HFK1:HFL1"/>
    <mergeCell ref="HFM1:HFN1"/>
    <mergeCell ref="HHK1:HHL1"/>
    <mergeCell ref="HHM1:HHN1"/>
    <mergeCell ref="HHO1:HHP1"/>
    <mergeCell ref="HHQ1:HHR1"/>
    <mergeCell ref="HHS1:HHT1"/>
    <mergeCell ref="HHU1:HHV1"/>
    <mergeCell ref="HGY1:HGZ1"/>
    <mergeCell ref="HHA1:HHB1"/>
    <mergeCell ref="HHC1:HHD1"/>
    <mergeCell ref="HHE1:HHF1"/>
    <mergeCell ref="HHG1:HHH1"/>
    <mergeCell ref="HHI1:HHJ1"/>
    <mergeCell ref="HGM1:HGN1"/>
    <mergeCell ref="HGO1:HGP1"/>
    <mergeCell ref="HGQ1:HGR1"/>
    <mergeCell ref="HGS1:HGT1"/>
    <mergeCell ref="HGU1:HGV1"/>
    <mergeCell ref="HGW1:HGX1"/>
    <mergeCell ref="HIU1:HIV1"/>
    <mergeCell ref="HIW1:HIX1"/>
    <mergeCell ref="HIY1:HIZ1"/>
    <mergeCell ref="HJA1:HJB1"/>
    <mergeCell ref="HJC1:HJD1"/>
    <mergeCell ref="HJE1:HJF1"/>
    <mergeCell ref="HII1:HIJ1"/>
    <mergeCell ref="HIK1:HIL1"/>
    <mergeCell ref="HIM1:HIN1"/>
    <mergeCell ref="HIO1:HIP1"/>
    <mergeCell ref="HIQ1:HIR1"/>
    <mergeCell ref="HIS1:HIT1"/>
    <mergeCell ref="HHW1:HHX1"/>
    <mergeCell ref="HHY1:HHZ1"/>
    <mergeCell ref="HIA1:HIB1"/>
    <mergeCell ref="HIC1:HID1"/>
    <mergeCell ref="HIE1:HIF1"/>
    <mergeCell ref="HIG1:HIH1"/>
    <mergeCell ref="HKE1:HKF1"/>
    <mergeCell ref="HKG1:HKH1"/>
    <mergeCell ref="HKI1:HKJ1"/>
    <mergeCell ref="HKK1:HKL1"/>
    <mergeCell ref="HKM1:HKN1"/>
    <mergeCell ref="HKO1:HKP1"/>
    <mergeCell ref="HJS1:HJT1"/>
    <mergeCell ref="HJU1:HJV1"/>
    <mergeCell ref="HJW1:HJX1"/>
    <mergeCell ref="HJY1:HJZ1"/>
    <mergeCell ref="HKA1:HKB1"/>
    <mergeCell ref="HKC1:HKD1"/>
    <mergeCell ref="HJG1:HJH1"/>
    <mergeCell ref="HJI1:HJJ1"/>
    <mergeCell ref="HJK1:HJL1"/>
    <mergeCell ref="HJM1:HJN1"/>
    <mergeCell ref="HJO1:HJP1"/>
    <mergeCell ref="HJQ1:HJR1"/>
    <mergeCell ref="HLO1:HLP1"/>
    <mergeCell ref="HLQ1:HLR1"/>
    <mergeCell ref="HLS1:HLT1"/>
    <mergeCell ref="HLU1:HLV1"/>
    <mergeCell ref="HLW1:HLX1"/>
    <mergeCell ref="HLY1:HLZ1"/>
    <mergeCell ref="HLC1:HLD1"/>
    <mergeCell ref="HLE1:HLF1"/>
    <mergeCell ref="HLG1:HLH1"/>
    <mergeCell ref="HLI1:HLJ1"/>
    <mergeCell ref="HLK1:HLL1"/>
    <mergeCell ref="HLM1:HLN1"/>
    <mergeCell ref="HKQ1:HKR1"/>
    <mergeCell ref="HKS1:HKT1"/>
    <mergeCell ref="HKU1:HKV1"/>
    <mergeCell ref="HKW1:HKX1"/>
    <mergeCell ref="HKY1:HKZ1"/>
    <mergeCell ref="HLA1:HLB1"/>
    <mergeCell ref="HMY1:HMZ1"/>
    <mergeCell ref="HNA1:HNB1"/>
    <mergeCell ref="HNC1:HND1"/>
    <mergeCell ref="HNE1:HNF1"/>
    <mergeCell ref="HNG1:HNH1"/>
    <mergeCell ref="HNI1:HNJ1"/>
    <mergeCell ref="HMM1:HMN1"/>
    <mergeCell ref="HMO1:HMP1"/>
    <mergeCell ref="HMQ1:HMR1"/>
    <mergeCell ref="HMS1:HMT1"/>
    <mergeCell ref="HMU1:HMV1"/>
    <mergeCell ref="HMW1:HMX1"/>
    <mergeCell ref="HMA1:HMB1"/>
    <mergeCell ref="HMC1:HMD1"/>
    <mergeCell ref="HME1:HMF1"/>
    <mergeCell ref="HMG1:HMH1"/>
    <mergeCell ref="HMI1:HMJ1"/>
    <mergeCell ref="HMK1:HML1"/>
    <mergeCell ref="HOI1:HOJ1"/>
    <mergeCell ref="HOK1:HOL1"/>
    <mergeCell ref="HOM1:HON1"/>
    <mergeCell ref="HOO1:HOP1"/>
    <mergeCell ref="HOQ1:HOR1"/>
    <mergeCell ref="HOS1:HOT1"/>
    <mergeCell ref="HNW1:HNX1"/>
    <mergeCell ref="HNY1:HNZ1"/>
    <mergeCell ref="HOA1:HOB1"/>
    <mergeCell ref="HOC1:HOD1"/>
    <mergeCell ref="HOE1:HOF1"/>
    <mergeCell ref="HOG1:HOH1"/>
    <mergeCell ref="HNK1:HNL1"/>
    <mergeCell ref="HNM1:HNN1"/>
    <mergeCell ref="HNO1:HNP1"/>
    <mergeCell ref="HNQ1:HNR1"/>
    <mergeCell ref="HNS1:HNT1"/>
    <mergeCell ref="HNU1:HNV1"/>
    <mergeCell ref="HPS1:HPT1"/>
    <mergeCell ref="HPU1:HPV1"/>
    <mergeCell ref="HPW1:HPX1"/>
    <mergeCell ref="HPY1:HPZ1"/>
    <mergeCell ref="HQA1:HQB1"/>
    <mergeCell ref="HQC1:HQD1"/>
    <mergeCell ref="HPG1:HPH1"/>
    <mergeCell ref="HPI1:HPJ1"/>
    <mergeCell ref="HPK1:HPL1"/>
    <mergeCell ref="HPM1:HPN1"/>
    <mergeCell ref="HPO1:HPP1"/>
    <mergeCell ref="HPQ1:HPR1"/>
    <mergeCell ref="HOU1:HOV1"/>
    <mergeCell ref="HOW1:HOX1"/>
    <mergeCell ref="HOY1:HOZ1"/>
    <mergeCell ref="HPA1:HPB1"/>
    <mergeCell ref="HPC1:HPD1"/>
    <mergeCell ref="HPE1:HPF1"/>
    <mergeCell ref="HRC1:HRD1"/>
    <mergeCell ref="HRE1:HRF1"/>
    <mergeCell ref="HRG1:HRH1"/>
    <mergeCell ref="HRI1:HRJ1"/>
    <mergeCell ref="HRK1:HRL1"/>
    <mergeCell ref="HRM1:HRN1"/>
    <mergeCell ref="HQQ1:HQR1"/>
    <mergeCell ref="HQS1:HQT1"/>
    <mergeCell ref="HQU1:HQV1"/>
    <mergeCell ref="HQW1:HQX1"/>
    <mergeCell ref="HQY1:HQZ1"/>
    <mergeCell ref="HRA1:HRB1"/>
    <mergeCell ref="HQE1:HQF1"/>
    <mergeCell ref="HQG1:HQH1"/>
    <mergeCell ref="HQI1:HQJ1"/>
    <mergeCell ref="HQK1:HQL1"/>
    <mergeCell ref="HQM1:HQN1"/>
    <mergeCell ref="HQO1:HQP1"/>
    <mergeCell ref="HSM1:HSN1"/>
    <mergeCell ref="HSO1:HSP1"/>
    <mergeCell ref="HSQ1:HSR1"/>
    <mergeCell ref="HSS1:HST1"/>
    <mergeCell ref="HSU1:HSV1"/>
    <mergeCell ref="HSW1:HSX1"/>
    <mergeCell ref="HSA1:HSB1"/>
    <mergeCell ref="HSC1:HSD1"/>
    <mergeCell ref="HSE1:HSF1"/>
    <mergeCell ref="HSG1:HSH1"/>
    <mergeCell ref="HSI1:HSJ1"/>
    <mergeCell ref="HSK1:HSL1"/>
    <mergeCell ref="HRO1:HRP1"/>
    <mergeCell ref="HRQ1:HRR1"/>
    <mergeCell ref="HRS1:HRT1"/>
    <mergeCell ref="HRU1:HRV1"/>
    <mergeCell ref="HRW1:HRX1"/>
    <mergeCell ref="HRY1:HRZ1"/>
    <mergeCell ref="HTW1:HTX1"/>
    <mergeCell ref="HTY1:HTZ1"/>
    <mergeCell ref="HUA1:HUB1"/>
    <mergeCell ref="HUC1:HUD1"/>
    <mergeCell ref="HUE1:HUF1"/>
    <mergeCell ref="HUG1:HUH1"/>
    <mergeCell ref="HTK1:HTL1"/>
    <mergeCell ref="HTM1:HTN1"/>
    <mergeCell ref="HTO1:HTP1"/>
    <mergeCell ref="HTQ1:HTR1"/>
    <mergeCell ref="HTS1:HTT1"/>
    <mergeCell ref="HTU1:HTV1"/>
    <mergeCell ref="HSY1:HSZ1"/>
    <mergeCell ref="HTA1:HTB1"/>
    <mergeCell ref="HTC1:HTD1"/>
    <mergeCell ref="HTE1:HTF1"/>
    <mergeCell ref="HTG1:HTH1"/>
    <mergeCell ref="HTI1:HTJ1"/>
    <mergeCell ref="HVG1:HVH1"/>
    <mergeCell ref="HVI1:HVJ1"/>
    <mergeCell ref="HVK1:HVL1"/>
    <mergeCell ref="HVM1:HVN1"/>
    <mergeCell ref="HVO1:HVP1"/>
    <mergeCell ref="HVQ1:HVR1"/>
    <mergeCell ref="HUU1:HUV1"/>
    <mergeCell ref="HUW1:HUX1"/>
    <mergeCell ref="HUY1:HUZ1"/>
    <mergeCell ref="HVA1:HVB1"/>
    <mergeCell ref="HVC1:HVD1"/>
    <mergeCell ref="HVE1:HVF1"/>
    <mergeCell ref="HUI1:HUJ1"/>
    <mergeCell ref="HUK1:HUL1"/>
    <mergeCell ref="HUM1:HUN1"/>
    <mergeCell ref="HUO1:HUP1"/>
    <mergeCell ref="HUQ1:HUR1"/>
    <mergeCell ref="HUS1:HUT1"/>
    <mergeCell ref="HWQ1:HWR1"/>
    <mergeCell ref="HWS1:HWT1"/>
    <mergeCell ref="HWU1:HWV1"/>
    <mergeCell ref="HWW1:HWX1"/>
    <mergeCell ref="HWY1:HWZ1"/>
    <mergeCell ref="HXA1:HXB1"/>
    <mergeCell ref="HWE1:HWF1"/>
    <mergeCell ref="HWG1:HWH1"/>
    <mergeCell ref="HWI1:HWJ1"/>
    <mergeCell ref="HWK1:HWL1"/>
    <mergeCell ref="HWM1:HWN1"/>
    <mergeCell ref="HWO1:HWP1"/>
    <mergeCell ref="HVS1:HVT1"/>
    <mergeCell ref="HVU1:HVV1"/>
    <mergeCell ref="HVW1:HVX1"/>
    <mergeCell ref="HVY1:HVZ1"/>
    <mergeCell ref="HWA1:HWB1"/>
    <mergeCell ref="HWC1:HWD1"/>
    <mergeCell ref="HYA1:HYB1"/>
    <mergeCell ref="HYC1:HYD1"/>
    <mergeCell ref="HYE1:HYF1"/>
    <mergeCell ref="HYG1:HYH1"/>
    <mergeCell ref="HYI1:HYJ1"/>
    <mergeCell ref="HYK1:HYL1"/>
    <mergeCell ref="HXO1:HXP1"/>
    <mergeCell ref="HXQ1:HXR1"/>
    <mergeCell ref="HXS1:HXT1"/>
    <mergeCell ref="HXU1:HXV1"/>
    <mergeCell ref="HXW1:HXX1"/>
    <mergeCell ref="HXY1:HXZ1"/>
    <mergeCell ref="HXC1:HXD1"/>
    <mergeCell ref="HXE1:HXF1"/>
    <mergeCell ref="HXG1:HXH1"/>
    <mergeCell ref="HXI1:HXJ1"/>
    <mergeCell ref="HXK1:HXL1"/>
    <mergeCell ref="HXM1:HXN1"/>
    <mergeCell ref="HZK1:HZL1"/>
    <mergeCell ref="HZM1:HZN1"/>
    <mergeCell ref="HZO1:HZP1"/>
    <mergeCell ref="HZQ1:HZR1"/>
    <mergeCell ref="HZS1:HZT1"/>
    <mergeCell ref="HZU1:HZV1"/>
    <mergeCell ref="HYY1:HYZ1"/>
    <mergeCell ref="HZA1:HZB1"/>
    <mergeCell ref="HZC1:HZD1"/>
    <mergeCell ref="HZE1:HZF1"/>
    <mergeCell ref="HZG1:HZH1"/>
    <mergeCell ref="HZI1:HZJ1"/>
    <mergeCell ref="HYM1:HYN1"/>
    <mergeCell ref="HYO1:HYP1"/>
    <mergeCell ref="HYQ1:HYR1"/>
    <mergeCell ref="HYS1:HYT1"/>
    <mergeCell ref="HYU1:HYV1"/>
    <mergeCell ref="HYW1:HYX1"/>
    <mergeCell ref="IAU1:IAV1"/>
    <mergeCell ref="IAW1:IAX1"/>
    <mergeCell ref="IAY1:IAZ1"/>
    <mergeCell ref="IBA1:IBB1"/>
    <mergeCell ref="IBC1:IBD1"/>
    <mergeCell ref="IBE1:IBF1"/>
    <mergeCell ref="IAI1:IAJ1"/>
    <mergeCell ref="IAK1:IAL1"/>
    <mergeCell ref="IAM1:IAN1"/>
    <mergeCell ref="IAO1:IAP1"/>
    <mergeCell ref="IAQ1:IAR1"/>
    <mergeCell ref="IAS1:IAT1"/>
    <mergeCell ref="HZW1:HZX1"/>
    <mergeCell ref="HZY1:HZZ1"/>
    <mergeCell ref="IAA1:IAB1"/>
    <mergeCell ref="IAC1:IAD1"/>
    <mergeCell ref="IAE1:IAF1"/>
    <mergeCell ref="IAG1:IAH1"/>
    <mergeCell ref="ICE1:ICF1"/>
    <mergeCell ref="ICG1:ICH1"/>
    <mergeCell ref="ICI1:ICJ1"/>
    <mergeCell ref="ICK1:ICL1"/>
    <mergeCell ref="ICM1:ICN1"/>
    <mergeCell ref="ICO1:ICP1"/>
    <mergeCell ref="IBS1:IBT1"/>
    <mergeCell ref="IBU1:IBV1"/>
    <mergeCell ref="IBW1:IBX1"/>
    <mergeCell ref="IBY1:IBZ1"/>
    <mergeCell ref="ICA1:ICB1"/>
    <mergeCell ref="ICC1:ICD1"/>
    <mergeCell ref="IBG1:IBH1"/>
    <mergeCell ref="IBI1:IBJ1"/>
    <mergeCell ref="IBK1:IBL1"/>
    <mergeCell ref="IBM1:IBN1"/>
    <mergeCell ref="IBO1:IBP1"/>
    <mergeCell ref="IBQ1:IBR1"/>
    <mergeCell ref="IDO1:IDP1"/>
    <mergeCell ref="IDQ1:IDR1"/>
    <mergeCell ref="IDS1:IDT1"/>
    <mergeCell ref="IDU1:IDV1"/>
    <mergeCell ref="IDW1:IDX1"/>
    <mergeCell ref="IDY1:IDZ1"/>
    <mergeCell ref="IDC1:IDD1"/>
    <mergeCell ref="IDE1:IDF1"/>
    <mergeCell ref="IDG1:IDH1"/>
    <mergeCell ref="IDI1:IDJ1"/>
    <mergeCell ref="IDK1:IDL1"/>
    <mergeCell ref="IDM1:IDN1"/>
    <mergeCell ref="ICQ1:ICR1"/>
    <mergeCell ref="ICS1:ICT1"/>
    <mergeCell ref="ICU1:ICV1"/>
    <mergeCell ref="ICW1:ICX1"/>
    <mergeCell ref="ICY1:ICZ1"/>
    <mergeCell ref="IDA1:IDB1"/>
    <mergeCell ref="IEY1:IEZ1"/>
    <mergeCell ref="IFA1:IFB1"/>
    <mergeCell ref="IFC1:IFD1"/>
    <mergeCell ref="IFE1:IFF1"/>
    <mergeCell ref="IFG1:IFH1"/>
    <mergeCell ref="IFI1:IFJ1"/>
    <mergeCell ref="IEM1:IEN1"/>
    <mergeCell ref="IEO1:IEP1"/>
    <mergeCell ref="IEQ1:IER1"/>
    <mergeCell ref="IES1:IET1"/>
    <mergeCell ref="IEU1:IEV1"/>
    <mergeCell ref="IEW1:IEX1"/>
    <mergeCell ref="IEA1:IEB1"/>
    <mergeCell ref="IEC1:IED1"/>
    <mergeCell ref="IEE1:IEF1"/>
    <mergeCell ref="IEG1:IEH1"/>
    <mergeCell ref="IEI1:IEJ1"/>
    <mergeCell ref="IEK1:IEL1"/>
    <mergeCell ref="IGI1:IGJ1"/>
    <mergeCell ref="IGK1:IGL1"/>
    <mergeCell ref="IGM1:IGN1"/>
    <mergeCell ref="IGO1:IGP1"/>
    <mergeCell ref="IGQ1:IGR1"/>
    <mergeCell ref="IGS1:IGT1"/>
    <mergeCell ref="IFW1:IFX1"/>
    <mergeCell ref="IFY1:IFZ1"/>
    <mergeCell ref="IGA1:IGB1"/>
    <mergeCell ref="IGC1:IGD1"/>
    <mergeCell ref="IGE1:IGF1"/>
    <mergeCell ref="IGG1:IGH1"/>
    <mergeCell ref="IFK1:IFL1"/>
    <mergeCell ref="IFM1:IFN1"/>
    <mergeCell ref="IFO1:IFP1"/>
    <mergeCell ref="IFQ1:IFR1"/>
    <mergeCell ref="IFS1:IFT1"/>
    <mergeCell ref="IFU1:IFV1"/>
    <mergeCell ref="IHS1:IHT1"/>
    <mergeCell ref="IHU1:IHV1"/>
    <mergeCell ref="IHW1:IHX1"/>
    <mergeCell ref="IHY1:IHZ1"/>
    <mergeCell ref="IIA1:IIB1"/>
    <mergeCell ref="IIC1:IID1"/>
    <mergeCell ref="IHG1:IHH1"/>
    <mergeCell ref="IHI1:IHJ1"/>
    <mergeCell ref="IHK1:IHL1"/>
    <mergeCell ref="IHM1:IHN1"/>
    <mergeCell ref="IHO1:IHP1"/>
    <mergeCell ref="IHQ1:IHR1"/>
    <mergeCell ref="IGU1:IGV1"/>
    <mergeCell ref="IGW1:IGX1"/>
    <mergeCell ref="IGY1:IGZ1"/>
    <mergeCell ref="IHA1:IHB1"/>
    <mergeCell ref="IHC1:IHD1"/>
    <mergeCell ref="IHE1:IHF1"/>
    <mergeCell ref="IJC1:IJD1"/>
    <mergeCell ref="IJE1:IJF1"/>
    <mergeCell ref="IJG1:IJH1"/>
    <mergeCell ref="IJI1:IJJ1"/>
    <mergeCell ref="IJK1:IJL1"/>
    <mergeCell ref="IJM1:IJN1"/>
    <mergeCell ref="IIQ1:IIR1"/>
    <mergeCell ref="IIS1:IIT1"/>
    <mergeCell ref="IIU1:IIV1"/>
    <mergeCell ref="IIW1:IIX1"/>
    <mergeCell ref="IIY1:IIZ1"/>
    <mergeCell ref="IJA1:IJB1"/>
    <mergeCell ref="IIE1:IIF1"/>
    <mergeCell ref="IIG1:IIH1"/>
    <mergeCell ref="III1:IIJ1"/>
    <mergeCell ref="IIK1:IIL1"/>
    <mergeCell ref="IIM1:IIN1"/>
    <mergeCell ref="IIO1:IIP1"/>
    <mergeCell ref="IKM1:IKN1"/>
    <mergeCell ref="IKO1:IKP1"/>
    <mergeCell ref="IKQ1:IKR1"/>
    <mergeCell ref="IKS1:IKT1"/>
    <mergeCell ref="IKU1:IKV1"/>
    <mergeCell ref="IKW1:IKX1"/>
    <mergeCell ref="IKA1:IKB1"/>
    <mergeCell ref="IKC1:IKD1"/>
    <mergeCell ref="IKE1:IKF1"/>
    <mergeCell ref="IKG1:IKH1"/>
    <mergeCell ref="IKI1:IKJ1"/>
    <mergeCell ref="IKK1:IKL1"/>
    <mergeCell ref="IJO1:IJP1"/>
    <mergeCell ref="IJQ1:IJR1"/>
    <mergeCell ref="IJS1:IJT1"/>
    <mergeCell ref="IJU1:IJV1"/>
    <mergeCell ref="IJW1:IJX1"/>
    <mergeCell ref="IJY1:IJZ1"/>
    <mergeCell ref="ILW1:ILX1"/>
    <mergeCell ref="ILY1:ILZ1"/>
    <mergeCell ref="IMA1:IMB1"/>
    <mergeCell ref="IMC1:IMD1"/>
    <mergeCell ref="IME1:IMF1"/>
    <mergeCell ref="IMG1:IMH1"/>
    <mergeCell ref="ILK1:ILL1"/>
    <mergeCell ref="ILM1:ILN1"/>
    <mergeCell ref="ILO1:ILP1"/>
    <mergeCell ref="ILQ1:ILR1"/>
    <mergeCell ref="ILS1:ILT1"/>
    <mergeCell ref="ILU1:ILV1"/>
    <mergeCell ref="IKY1:IKZ1"/>
    <mergeCell ref="ILA1:ILB1"/>
    <mergeCell ref="ILC1:ILD1"/>
    <mergeCell ref="ILE1:ILF1"/>
    <mergeCell ref="ILG1:ILH1"/>
    <mergeCell ref="ILI1:ILJ1"/>
    <mergeCell ref="ING1:INH1"/>
    <mergeCell ref="INI1:INJ1"/>
    <mergeCell ref="INK1:INL1"/>
    <mergeCell ref="INM1:INN1"/>
    <mergeCell ref="INO1:INP1"/>
    <mergeCell ref="INQ1:INR1"/>
    <mergeCell ref="IMU1:IMV1"/>
    <mergeCell ref="IMW1:IMX1"/>
    <mergeCell ref="IMY1:IMZ1"/>
    <mergeCell ref="INA1:INB1"/>
    <mergeCell ref="INC1:IND1"/>
    <mergeCell ref="INE1:INF1"/>
    <mergeCell ref="IMI1:IMJ1"/>
    <mergeCell ref="IMK1:IML1"/>
    <mergeCell ref="IMM1:IMN1"/>
    <mergeCell ref="IMO1:IMP1"/>
    <mergeCell ref="IMQ1:IMR1"/>
    <mergeCell ref="IMS1:IMT1"/>
    <mergeCell ref="IOQ1:IOR1"/>
    <mergeCell ref="IOS1:IOT1"/>
    <mergeCell ref="IOU1:IOV1"/>
    <mergeCell ref="IOW1:IOX1"/>
    <mergeCell ref="IOY1:IOZ1"/>
    <mergeCell ref="IPA1:IPB1"/>
    <mergeCell ref="IOE1:IOF1"/>
    <mergeCell ref="IOG1:IOH1"/>
    <mergeCell ref="IOI1:IOJ1"/>
    <mergeCell ref="IOK1:IOL1"/>
    <mergeCell ref="IOM1:ION1"/>
    <mergeCell ref="IOO1:IOP1"/>
    <mergeCell ref="INS1:INT1"/>
    <mergeCell ref="INU1:INV1"/>
    <mergeCell ref="INW1:INX1"/>
    <mergeCell ref="INY1:INZ1"/>
    <mergeCell ref="IOA1:IOB1"/>
    <mergeCell ref="IOC1:IOD1"/>
    <mergeCell ref="IQA1:IQB1"/>
    <mergeCell ref="IQC1:IQD1"/>
    <mergeCell ref="IQE1:IQF1"/>
    <mergeCell ref="IQG1:IQH1"/>
    <mergeCell ref="IQI1:IQJ1"/>
    <mergeCell ref="IQK1:IQL1"/>
    <mergeCell ref="IPO1:IPP1"/>
    <mergeCell ref="IPQ1:IPR1"/>
    <mergeCell ref="IPS1:IPT1"/>
    <mergeCell ref="IPU1:IPV1"/>
    <mergeCell ref="IPW1:IPX1"/>
    <mergeCell ref="IPY1:IPZ1"/>
    <mergeCell ref="IPC1:IPD1"/>
    <mergeCell ref="IPE1:IPF1"/>
    <mergeCell ref="IPG1:IPH1"/>
    <mergeCell ref="IPI1:IPJ1"/>
    <mergeCell ref="IPK1:IPL1"/>
    <mergeCell ref="IPM1:IPN1"/>
    <mergeCell ref="IRK1:IRL1"/>
    <mergeCell ref="IRM1:IRN1"/>
    <mergeCell ref="IRO1:IRP1"/>
    <mergeCell ref="IRQ1:IRR1"/>
    <mergeCell ref="IRS1:IRT1"/>
    <mergeCell ref="IRU1:IRV1"/>
    <mergeCell ref="IQY1:IQZ1"/>
    <mergeCell ref="IRA1:IRB1"/>
    <mergeCell ref="IRC1:IRD1"/>
    <mergeCell ref="IRE1:IRF1"/>
    <mergeCell ref="IRG1:IRH1"/>
    <mergeCell ref="IRI1:IRJ1"/>
    <mergeCell ref="IQM1:IQN1"/>
    <mergeCell ref="IQO1:IQP1"/>
    <mergeCell ref="IQQ1:IQR1"/>
    <mergeCell ref="IQS1:IQT1"/>
    <mergeCell ref="IQU1:IQV1"/>
    <mergeCell ref="IQW1:IQX1"/>
    <mergeCell ref="ISU1:ISV1"/>
    <mergeCell ref="ISW1:ISX1"/>
    <mergeCell ref="ISY1:ISZ1"/>
    <mergeCell ref="ITA1:ITB1"/>
    <mergeCell ref="ITC1:ITD1"/>
    <mergeCell ref="ITE1:ITF1"/>
    <mergeCell ref="ISI1:ISJ1"/>
    <mergeCell ref="ISK1:ISL1"/>
    <mergeCell ref="ISM1:ISN1"/>
    <mergeCell ref="ISO1:ISP1"/>
    <mergeCell ref="ISQ1:ISR1"/>
    <mergeCell ref="ISS1:IST1"/>
    <mergeCell ref="IRW1:IRX1"/>
    <mergeCell ref="IRY1:IRZ1"/>
    <mergeCell ref="ISA1:ISB1"/>
    <mergeCell ref="ISC1:ISD1"/>
    <mergeCell ref="ISE1:ISF1"/>
    <mergeCell ref="ISG1:ISH1"/>
    <mergeCell ref="IUE1:IUF1"/>
    <mergeCell ref="IUG1:IUH1"/>
    <mergeCell ref="IUI1:IUJ1"/>
    <mergeCell ref="IUK1:IUL1"/>
    <mergeCell ref="IUM1:IUN1"/>
    <mergeCell ref="IUO1:IUP1"/>
    <mergeCell ref="ITS1:ITT1"/>
    <mergeCell ref="ITU1:ITV1"/>
    <mergeCell ref="ITW1:ITX1"/>
    <mergeCell ref="ITY1:ITZ1"/>
    <mergeCell ref="IUA1:IUB1"/>
    <mergeCell ref="IUC1:IUD1"/>
    <mergeCell ref="ITG1:ITH1"/>
    <mergeCell ref="ITI1:ITJ1"/>
    <mergeCell ref="ITK1:ITL1"/>
    <mergeCell ref="ITM1:ITN1"/>
    <mergeCell ref="ITO1:ITP1"/>
    <mergeCell ref="ITQ1:ITR1"/>
    <mergeCell ref="IVO1:IVP1"/>
    <mergeCell ref="IVQ1:IVR1"/>
    <mergeCell ref="IVS1:IVT1"/>
    <mergeCell ref="IVU1:IVV1"/>
    <mergeCell ref="IVW1:IVX1"/>
    <mergeCell ref="IVY1:IVZ1"/>
    <mergeCell ref="IVC1:IVD1"/>
    <mergeCell ref="IVE1:IVF1"/>
    <mergeCell ref="IVG1:IVH1"/>
    <mergeCell ref="IVI1:IVJ1"/>
    <mergeCell ref="IVK1:IVL1"/>
    <mergeCell ref="IVM1:IVN1"/>
    <mergeCell ref="IUQ1:IUR1"/>
    <mergeCell ref="IUS1:IUT1"/>
    <mergeCell ref="IUU1:IUV1"/>
    <mergeCell ref="IUW1:IUX1"/>
    <mergeCell ref="IUY1:IUZ1"/>
    <mergeCell ref="IVA1:IVB1"/>
    <mergeCell ref="IWY1:IWZ1"/>
    <mergeCell ref="IXA1:IXB1"/>
    <mergeCell ref="IXC1:IXD1"/>
    <mergeCell ref="IXE1:IXF1"/>
    <mergeCell ref="IXG1:IXH1"/>
    <mergeCell ref="IXI1:IXJ1"/>
    <mergeCell ref="IWM1:IWN1"/>
    <mergeCell ref="IWO1:IWP1"/>
    <mergeCell ref="IWQ1:IWR1"/>
    <mergeCell ref="IWS1:IWT1"/>
    <mergeCell ref="IWU1:IWV1"/>
    <mergeCell ref="IWW1:IWX1"/>
    <mergeCell ref="IWA1:IWB1"/>
    <mergeCell ref="IWC1:IWD1"/>
    <mergeCell ref="IWE1:IWF1"/>
    <mergeCell ref="IWG1:IWH1"/>
    <mergeCell ref="IWI1:IWJ1"/>
    <mergeCell ref="IWK1:IWL1"/>
    <mergeCell ref="IYI1:IYJ1"/>
    <mergeCell ref="IYK1:IYL1"/>
    <mergeCell ref="IYM1:IYN1"/>
    <mergeCell ref="IYO1:IYP1"/>
    <mergeCell ref="IYQ1:IYR1"/>
    <mergeCell ref="IYS1:IYT1"/>
    <mergeCell ref="IXW1:IXX1"/>
    <mergeCell ref="IXY1:IXZ1"/>
    <mergeCell ref="IYA1:IYB1"/>
    <mergeCell ref="IYC1:IYD1"/>
    <mergeCell ref="IYE1:IYF1"/>
    <mergeCell ref="IYG1:IYH1"/>
    <mergeCell ref="IXK1:IXL1"/>
    <mergeCell ref="IXM1:IXN1"/>
    <mergeCell ref="IXO1:IXP1"/>
    <mergeCell ref="IXQ1:IXR1"/>
    <mergeCell ref="IXS1:IXT1"/>
    <mergeCell ref="IXU1:IXV1"/>
    <mergeCell ref="IZS1:IZT1"/>
    <mergeCell ref="IZU1:IZV1"/>
    <mergeCell ref="IZW1:IZX1"/>
    <mergeCell ref="IZY1:IZZ1"/>
    <mergeCell ref="JAA1:JAB1"/>
    <mergeCell ref="JAC1:JAD1"/>
    <mergeCell ref="IZG1:IZH1"/>
    <mergeCell ref="IZI1:IZJ1"/>
    <mergeCell ref="IZK1:IZL1"/>
    <mergeCell ref="IZM1:IZN1"/>
    <mergeCell ref="IZO1:IZP1"/>
    <mergeCell ref="IZQ1:IZR1"/>
    <mergeCell ref="IYU1:IYV1"/>
    <mergeCell ref="IYW1:IYX1"/>
    <mergeCell ref="IYY1:IYZ1"/>
    <mergeCell ref="IZA1:IZB1"/>
    <mergeCell ref="IZC1:IZD1"/>
    <mergeCell ref="IZE1:IZF1"/>
    <mergeCell ref="JBC1:JBD1"/>
    <mergeCell ref="JBE1:JBF1"/>
    <mergeCell ref="JBG1:JBH1"/>
    <mergeCell ref="JBI1:JBJ1"/>
    <mergeCell ref="JBK1:JBL1"/>
    <mergeCell ref="JBM1:JBN1"/>
    <mergeCell ref="JAQ1:JAR1"/>
    <mergeCell ref="JAS1:JAT1"/>
    <mergeCell ref="JAU1:JAV1"/>
    <mergeCell ref="JAW1:JAX1"/>
    <mergeCell ref="JAY1:JAZ1"/>
    <mergeCell ref="JBA1:JBB1"/>
    <mergeCell ref="JAE1:JAF1"/>
    <mergeCell ref="JAG1:JAH1"/>
    <mergeCell ref="JAI1:JAJ1"/>
    <mergeCell ref="JAK1:JAL1"/>
    <mergeCell ref="JAM1:JAN1"/>
    <mergeCell ref="JAO1:JAP1"/>
    <mergeCell ref="JCM1:JCN1"/>
    <mergeCell ref="JCO1:JCP1"/>
    <mergeCell ref="JCQ1:JCR1"/>
    <mergeCell ref="JCS1:JCT1"/>
    <mergeCell ref="JCU1:JCV1"/>
    <mergeCell ref="JCW1:JCX1"/>
    <mergeCell ref="JCA1:JCB1"/>
    <mergeCell ref="JCC1:JCD1"/>
    <mergeCell ref="JCE1:JCF1"/>
    <mergeCell ref="JCG1:JCH1"/>
    <mergeCell ref="JCI1:JCJ1"/>
    <mergeCell ref="JCK1:JCL1"/>
    <mergeCell ref="JBO1:JBP1"/>
    <mergeCell ref="JBQ1:JBR1"/>
    <mergeCell ref="JBS1:JBT1"/>
    <mergeCell ref="JBU1:JBV1"/>
    <mergeCell ref="JBW1:JBX1"/>
    <mergeCell ref="JBY1:JBZ1"/>
    <mergeCell ref="JDW1:JDX1"/>
    <mergeCell ref="JDY1:JDZ1"/>
    <mergeCell ref="JEA1:JEB1"/>
    <mergeCell ref="JEC1:JED1"/>
    <mergeCell ref="JEE1:JEF1"/>
    <mergeCell ref="JEG1:JEH1"/>
    <mergeCell ref="JDK1:JDL1"/>
    <mergeCell ref="JDM1:JDN1"/>
    <mergeCell ref="JDO1:JDP1"/>
    <mergeCell ref="JDQ1:JDR1"/>
    <mergeCell ref="JDS1:JDT1"/>
    <mergeCell ref="JDU1:JDV1"/>
    <mergeCell ref="JCY1:JCZ1"/>
    <mergeCell ref="JDA1:JDB1"/>
    <mergeCell ref="JDC1:JDD1"/>
    <mergeCell ref="JDE1:JDF1"/>
    <mergeCell ref="JDG1:JDH1"/>
    <mergeCell ref="JDI1:JDJ1"/>
    <mergeCell ref="JFG1:JFH1"/>
    <mergeCell ref="JFI1:JFJ1"/>
    <mergeCell ref="JFK1:JFL1"/>
    <mergeCell ref="JFM1:JFN1"/>
    <mergeCell ref="JFO1:JFP1"/>
    <mergeCell ref="JFQ1:JFR1"/>
    <mergeCell ref="JEU1:JEV1"/>
    <mergeCell ref="JEW1:JEX1"/>
    <mergeCell ref="JEY1:JEZ1"/>
    <mergeCell ref="JFA1:JFB1"/>
    <mergeCell ref="JFC1:JFD1"/>
    <mergeCell ref="JFE1:JFF1"/>
    <mergeCell ref="JEI1:JEJ1"/>
    <mergeCell ref="JEK1:JEL1"/>
    <mergeCell ref="JEM1:JEN1"/>
    <mergeCell ref="JEO1:JEP1"/>
    <mergeCell ref="JEQ1:JER1"/>
    <mergeCell ref="JES1:JET1"/>
    <mergeCell ref="JGQ1:JGR1"/>
    <mergeCell ref="JGS1:JGT1"/>
    <mergeCell ref="JGU1:JGV1"/>
    <mergeCell ref="JGW1:JGX1"/>
    <mergeCell ref="JGY1:JGZ1"/>
    <mergeCell ref="JHA1:JHB1"/>
    <mergeCell ref="JGE1:JGF1"/>
    <mergeCell ref="JGG1:JGH1"/>
    <mergeCell ref="JGI1:JGJ1"/>
    <mergeCell ref="JGK1:JGL1"/>
    <mergeCell ref="JGM1:JGN1"/>
    <mergeCell ref="JGO1:JGP1"/>
    <mergeCell ref="JFS1:JFT1"/>
    <mergeCell ref="JFU1:JFV1"/>
    <mergeCell ref="JFW1:JFX1"/>
    <mergeCell ref="JFY1:JFZ1"/>
    <mergeCell ref="JGA1:JGB1"/>
    <mergeCell ref="JGC1:JGD1"/>
    <mergeCell ref="JIA1:JIB1"/>
    <mergeCell ref="JIC1:JID1"/>
    <mergeCell ref="JIE1:JIF1"/>
    <mergeCell ref="JIG1:JIH1"/>
    <mergeCell ref="JII1:JIJ1"/>
    <mergeCell ref="JIK1:JIL1"/>
    <mergeCell ref="JHO1:JHP1"/>
    <mergeCell ref="JHQ1:JHR1"/>
    <mergeCell ref="JHS1:JHT1"/>
    <mergeCell ref="JHU1:JHV1"/>
    <mergeCell ref="JHW1:JHX1"/>
    <mergeCell ref="JHY1:JHZ1"/>
    <mergeCell ref="JHC1:JHD1"/>
    <mergeCell ref="JHE1:JHF1"/>
    <mergeCell ref="JHG1:JHH1"/>
    <mergeCell ref="JHI1:JHJ1"/>
    <mergeCell ref="JHK1:JHL1"/>
    <mergeCell ref="JHM1:JHN1"/>
    <mergeCell ref="JJK1:JJL1"/>
    <mergeCell ref="JJM1:JJN1"/>
    <mergeCell ref="JJO1:JJP1"/>
    <mergeCell ref="JJQ1:JJR1"/>
    <mergeCell ref="JJS1:JJT1"/>
    <mergeCell ref="JJU1:JJV1"/>
    <mergeCell ref="JIY1:JIZ1"/>
    <mergeCell ref="JJA1:JJB1"/>
    <mergeCell ref="JJC1:JJD1"/>
    <mergeCell ref="JJE1:JJF1"/>
    <mergeCell ref="JJG1:JJH1"/>
    <mergeCell ref="JJI1:JJJ1"/>
    <mergeCell ref="JIM1:JIN1"/>
    <mergeCell ref="JIO1:JIP1"/>
    <mergeCell ref="JIQ1:JIR1"/>
    <mergeCell ref="JIS1:JIT1"/>
    <mergeCell ref="JIU1:JIV1"/>
    <mergeCell ref="JIW1:JIX1"/>
    <mergeCell ref="JKU1:JKV1"/>
    <mergeCell ref="JKW1:JKX1"/>
    <mergeCell ref="JKY1:JKZ1"/>
    <mergeCell ref="JLA1:JLB1"/>
    <mergeCell ref="JLC1:JLD1"/>
    <mergeCell ref="JLE1:JLF1"/>
    <mergeCell ref="JKI1:JKJ1"/>
    <mergeCell ref="JKK1:JKL1"/>
    <mergeCell ref="JKM1:JKN1"/>
    <mergeCell ref="JKO1:JKP1"/>
    <mergeCell ref="JKQ1:JKR1"/>
    <mergeCell ref="JKS1:JKT1"/>
    <mergeCell ref="JJW1:JJX1"/>
    <mergeCell ref="JJY1:JJZ1"/>
    <mergeCell ref="JKA1:JKB1"/>
    <mergeCell ref="JKC1:JKD1"/>
    <mergeCell ref="JKE1:JKF1"/>
    <mergeCell ref="JKG1:JKH1"/>
    <mergeCell ref="JME1:JMF1"/>
    <mergeCell ref="JMG1:JMH1"/>
    <mergeCell ref="JMI1:JMJ1"/>
    <mergeCell ref="JMK1:JML1"/>
    <mergeCell ref="JMM1:JMN1"/>
    <mergeCell ref="JMO1:JMP1"/>
    <mergeCell ref="JLS1:JLT1"/>
    <mergeCell ref="JLU1:JLV1"/>
    <mergeCell ref="JLW1:JLX1"/>
    <mergeCell ref="JLY1:JLZ1"/>
    <mergeCell ref="JMA1:JMB1"/>
    <mergeCell ref="JMC1:JMD1"/>
    <mergeCell ref="JLG1:JLH1"/>
    <mergeCell ref="JLI1:JLJ1"/>
    <mergeCell ref="JLK1:JLL1"/>
    <mergeCell ref="JLM1:JLN1"/>
    <mergeCell ref="JLO1:JLP1"/>
    <mergeCell ref="JLQ1:JLR1"/>
    <mergeCell ref="JNO1:JNP1"/>
    <mergeCell ref="JNQ1:JNR1"/>
    <mergeCell ref="JNS1:JNT1"/>
    <mergeCell ref="JNU1:JNV1"/>
    <mergeCell ref="JNW1:JNX1"/>
    <mergeCell ref="JNY1:JNZ1"/>
    <mergeCell ref="JNC1:JND1"/>
    <mergeCell ref="JNE1:JNF1"/>
    <mergeCell ref="JNG1:JNH1"/>
    <mergeCell ref="JNI1:JNJ1"/>
    <mergeCell ref="JNK1:JNL1"/>
    <mergeCell ref="JNM1:JNN1"/>
    <mergeCell ref="JMQ1:JMR1"/>
    <mergeCell ref="JMS1:JMT1"/>
    <mergeCell ref="JMU1:JMV1"/>
    <mergeCell ref="JMW1:JMX1"/>
    <mergeCell ref="JMY1:JMZ1"/>
    <mergeCell ref="JNA1:JNB1"/>
    <mergeCell ref="JOY1:JOZ1"/>
    <mergeCell ref="JPA1:JPB1"/>
    <mergeCell ref="JPC1:JPD1"/>
    <mergeCell ref="JPE1:JPF1"/>
    <mergeCell ref="JPG1:JPH1"/>
    <mergeCell ref="JPI1:JPJ1"/>
    <mergeCell ref="JOM1:JON1"/>
    <mergeCell ref="JOO1:JOP1"/>
    <mergeCell ref="JOQ1:JOR1"/>
    <mergeCell ref="JOS1:JOT1"/>
    <mergeCell ref="JOU1:JOV1"/>
    <mergeCell ref="JOW1:JOX1"/>
    <mergeCell ref="JOA1:JOB1"/>
    <mergeCell ref="JOC1:JOD1"/>
    <mergeCell ref="JOE1:JOF1"/>
    <mergeCell ref="JOG1:JOH1"/>
    <mergeCell ref="JOI1:JOJ1"/>
    <mergeCell ref="JOK1:JOL1"/>
    <mergeCell ref="JQI1:JQJ1"/>
    <mergeCell ref="JQK1:JQL1"/>
    <mergeCell ref="JQM1:JQN1"/>
    <mergeCell ref="JQO1:JQP1"/>
    <mergeCell ref="JQQ1:JQR1"/>
    <mergeCell ref="JQS1:JQT1"/>
    <mergeCell ref="JPW1:JPX1"/>
    <mergeCell ref="JPY1:JPZ1"/>
    <mergeCell ref="JQA1:JQB1"/>
    <mergeCell ref="JQC1:JQD1"/>
    <mergeCell ref="JQE1:JQF1"/>
    <mergeCell ref="JQG1:JQH1"/>
    <mergeCell ref="JPK1:JPL1"/>
    <mergeCell ref="JPM1:JPN1"/>
    <mergeCell ref="JPO1:JPP1"/>
    <mergeCell ref="JPQ1:JPR1"/>
    <mergeCell ref="JPS1:JPT1"/>
    <mergeCell ref="JPU1:JPV1"/>
    <mergeCell ref="JRS1:JRT1"/>
    <mergeCell ref="JRU1:JRV1"/>
    <mergeCell ref="JRW1:JRX1"/>
    <mergeCell ref="JRY1:JRZ1"/>
    <mergeCell ref="JSA1:JSB1"/>
    <mergeCell ref="JSC1:JSD1"/>
    <mergeCell ref="JRG1:JRH1"/>
    <mergeCell ref="JRI1:JRJ1"/>
    <mergeCell ref="JRK1:JRL1"/>
    <mergeCell ref="JRM1:JRN1"/>
    <mergeCell ref="JRO1:JRP1"/>
    <mergeCell ref="JRQ1:JRR1"/>
    <mergeCell ref="JQU1:JQV1"/>
    <mergeCell ref="JQW1:JQX1"/>
    <mergeCell ref="JQY1:JQZ1"/>
    <mergeCell ref="JRA1:JRB1"/>
    <mergeCell ref="JRC1:JRD1"/>
    <mergeCell ref="JRE1:JRF1"/>
    <mergeCell ref="JTC1:JTD1"/>
    <mergeCell ref="JTE1:JTF1"/>
    <mergeCell ref="JTG1:JTH1"/>
    <mergeCell ref="JTI1:JTJ1"/>
    <mergeCell ref="JTK1:JTL1"/>
    <mergeCell ref="JTM1:JTN1"/>
    <mergeCell ref="JSQ1:JSR1"/>
    <mergeCell ref="JSS1:JST1"/>
    <mergeCell ref="JSU1:JSV1"/>
    <mergeCell ref="JSW1:JSX1"/>
    <mergeCell ref="JSY1:JSZ1"/>
    <mergeCell ref="JTA1:JTB1"/>
    <mergeCell ref="JSE1:JSF1"/>
    <mergeCell ref="JSG1:JSH1"/>
    <mergeCell ref="JSI1:JSJ1"/>
    <mergeCell ref="JSK1:JSL1"/>
    <mergeCell ref="JSM1:JSN1"/>
    <mergeCell ref="JSO1:JSP1"/>
    <mergeCell ref="JUM1:JUN1"/>
    <mergeCell ref="JUO1:JUP1"/>
    <mergeCell ref="JUQ1:JUR1"/>
    <mergeCell ref="JUS1:JUT1"/>
    <mergeCell ref="JUU1:JUV1"/>
    <mergeCell ref="JUW1:JUX1"/>
    <mergeCell ref="JUA1:JUB1"/>
    <mergeCell ref="JUC1:JUD1"/>
    <mergeCell ref="JUE1:JUF1"/>
    <mergeCell ref="JUG1:JUH1"/>
    <mergeCell ref="JUI1:JUJ1"/>
    <mergeCell ref="JUK1:JUL1"/>
    <mergeCell ref="JTO1:JTP1"/>
    <mergeCell ref="JTQ1:JTR1"/>
    <mergeCell ref="JTS1:JTT1"/>
    <mergeCell ref="JTU1:JTV1"/>
    <mergeCell ref="JTW1:JTX1"/>
    <mergeCell ref="JTY1:JTZ1"/>
    <mergeCell ref="JVW1:JVX1"/>
    <mergeCell ref="JVY1:JVZ1"/>
    <mergeCell ref="JWA1:JWB1"/>
    <mergeCell ref="JWC1:JWD1"/>
    <mergeCell ref="JWE1:JWF1"/>
    <mergeCell ref="JWG1:JWH1"/>
    <mergeCell ref="JVK1:JVL1"/>
    <mergeCell ref="JVM1:JVN1"/>
    <mergeCell ref="JVO1:JVP1"/>
    <mergeCell ref="JVQ1:JVR1"/>
    <mergeCell ref="JVS1:JVT1"/>
    <mergeCell ref="JVU1:JVV1"/>
    <mergeCell ref="JUY1:JUZ1"/>
    <mergeCell ref="JVA1:JVB1"/>
    <mergeCell ref="JVC1:JVD1"/>
    <mergeCell ref="JVE1:JVF1"/>
    <mergeCell ref="JVG1:JVH1"/>
    <mergeCell ref="JVI1:JVJ1"/>
    <mergeCell ref="JXG1:JXH1"/>
    <mergeCell ref="JXI1:JXJ1"/>
    <mergeCell ref="JXK1:JXL1"/>
    <mergeCell ref="JXM1:JXN1"/>
    <mergeCell ref="JXO1:JXP1"/>
    <mergeCell ref="JXQ1:JXR1"/>
    <mergeCell ref="JWU1:JWV1"/>
    <mergeCell ref="JWW1:JWX1"/>
    <mergeCell ref="JWY1:JWZ1"/>
    <mergeCell ref="JXA1:JXB1"/>
    <mergeCell ref="JXC1:JXD1"/>
    <mergeCell ref="JXE1:JXF1"/>
    <mergeCell ref="JWI1:JWJ1"/>
    <mergeCell ref="JWK1:JWL1"/>
    <mergeCell ref="JWM1:JWN1"/>
    <mergeCell ref="JWO1:JWP1"/>
    <mergeCell ref="JWQ1:JWR1"/>
    <mergeCell ref="JWS1:JWT1"/>
    <mergeCell ref="JYQ1:JYR1"/>
    <mergeCell ref="JYS1:JYT1"/>
    <mergeCell ref="JYU1:JYV1"/>
    <mergeCell ref="JYW1:JYX1"/>
    <mergeCell ref="JYY1:JYZ1"/>
    <mergeCell ref="JZA1:JZB1"/>
    <mergeCell ref="JYE1:JYF1"/>
    <mergeCell ref="JYG1:JYH1"/>
    <mergeCell ref="JYI1:JYJ1"/>
    <mergeCell ref="JYK1:JYL1"/>
    <mergeCell ref="JYM1:JYN1"/>
    <mergeCell ref="JYO1:JYP1"/>
    <mergeCell ref="JXS1:JXT1"/>
    <mergeCell ref="JXU1:JXV1"/>
    <mergeCell ref="JXW1:JXX1"/>
    <mergeCell ref="JXY1:JXZ1"/>
    <mergeCell ref="JYA1:JYB1"/>
    <mergeCell ref="JYC1:JYD1"/>
    <mergeCell ref="KAA1:KAB1"/>
    <mergeCell ref="KAC1:KAD1"/>
    <mergeCell ref="KAE1:KAF1"/>
    <mergeCell ref="KAG1:KAH1"/>
    <mergeCell ref="KAI1:KAJ1"/>
    <mergeCell ref="KAK1:KAL1"/>
    <mergeCell ref="JZO1:JZP1"/>
    <mergeCell ref="JZQ1:JZR1"/>
    <mergeCell ref="JZS1:JZT1"/>
    <mergeCell ref="JZU1:JZV1"/>
    <mergeCell ref="JZW1:JZX1"/>
    <mergeCell ref="JZY1:JZZ1"/>
    <mergeCell ref="JZC1:JZD1"/>
    <mergeCell ref="JZE1:JZF1"/>
    <mergeCell ref="JZG1:JZH1"/>
    <mergeCell ref="JZI1:JZJ1"/>
    <mergeCell ref="JZK1:JZL1"/>
    <mergeCell ref="JZM1:JZN1"/>
    <mergeCell ref="KBK1:KBL1"/>
    <mergeCell ref="KBM1:KBN1"/>
    <mergeCell ref="KBO1:KBP1"/>
    <mergeCell ref="KBQ1:KBR1"/>
    <mergeCell ref="KBS1:KBT1"/>
    <mergeCell ref="KBU1:KBV1"/>
    <mergeCell ref="KAY1:KAZ1"/>
    <mergeCell ref="KBA1:KBB1"/>
    <mergeCell ref="KBC1:KBD1"/>
    <mergeCell ref="KBE1:KBF1"/>
    <mergeCell ref="KBG1:KBH1"/>
    <mergeCell ref="KBI1:KBJ1"/>
    <mergeCell ref="KAM1:KAN1"/>
    <mergeCell ref="KAO1:KAP1"/>
    <mergeCell ref="KAQ1:KAR1"/>
    <mergeCell ref="KAS1:KAT1"/>
    <mergeCell ref="KAU1:KAV1"/>
    <mergeCell ref="KAW1:KAX1"/>
    <mergeCell ref="KCU1:KCV1"/>
    <mergeCell ref="KCW1:KCX1"/>
    <mergeCell ref="KCY1:KCZ1"/>
    <mergeCell ref="KDA1:KDB1"/>
    <mergeCell ref="KDC1:KDD1"/>
    <mergeCell ref="KDE1:KDF1"/>
    <mergeCell ref="KCI1:KCJ1"/>
    <mergeCell ref="KCK1:KCL1"/>
    <mergeCell ref="KCM1:KCN1"/>
    <mergeCell ref="KCO1:KCP1"/>
    <mergeCell ref="KCQ1:KCR1"/>
    <mergeCell ref="KCS1:KCT1"/>
    <mergeCell ref="KBW1:KBX1"/>
    <mergeCell ref="KBY1:KBZ1"/>
    <mergeCell ref="KCA1:KCB1"/>
    <mergeCell ref="KCC1:KCD1"/>
    <mergeCell ref="KCE1:KCF1"/>
    <mergeCell ref="KCG1:KCH1"/>
    <mergeCell ref="KEE1:KEF1"/>
    <mergeCell ref="KEG1:KEH1"/>
    <mergeCell ref="KEI1:KEJ1"/>
    <mergeCell ref="KEK1:KEL1"/>
    <mergeCell ref="KEM1:KEN1"/>
    <mergeCell ref="KEO1:KEP1"/>
    <mergeCell ref="KDS1:KDT1"/>
    <mergeCell ref="KDU1:KDV1"/>
    <mergeCell ref="KDW1:KDX1"/>
    <mergeCell ref="KDY1:KDZ1"/>
    <mergeCell ref="KEA1:KEB1"/>
    <mergeCell ref="KEC1:KED1"/>
    <mergeCell ref="KDG1:KDH1"/>
    <mergeCell ref="KDI1:KDJ1"/>
    <mergeCell ref="KDK1:KDL1"/>
    <mergeCell ref="KDM1:KDN1"/>
    <mergeCell ref="KDO1:KDP1"/>
    <mergeCell ref="KDQ1:KDR1"/>
    <mergeCell ref="KFO1:KFP1"/>
    <mergeCell ref="KFQ1:KFR1"/>
    <mergeCell ref="KFS1:KFT1"/>
    <mergeCell ref="KFU1:KFV1"/>
    <mergeCell ref="KFW1:KFX1"/>
    <mergeCell ref="KFY1:KFZ1"/>
    <mergeCell ref="KFC1:KFD1"/>
    <mergeCell ref="KFE1:KFF1"/>
    <mergeCell ref="KFG1:KFH1"/>
    <mergeCell ref="KFI1:KFJ1"/>
    <mergeCell ref="KFK1:KFL1"/>
    <mergeCell ref="KFM1:KFN1"/>
    <mergeCell ref="KEQ1:KER1"/>
    <mergeCell ref="KES1:KET1"/>
    <mergeCell ref="KEU1:KEV1"/>
    <mergeCell ref="KEW1:KEX1"/>
    <mergeCell ref="KEY1:KEZ1"/>
    <mergeCell ref="KFA1:KFB1"/>
    <mergeCell ref="KGY1:KGZ1"/>
    <mergeCell ref="KHA1:KHB1"/>
    <mergeCell ref="KHC1:KHD1"/>
    <mergeCell ref="KHE1:KHF1"/>
    <mergeCell ref="KHG1:KHH1"/>
    <mergeCell ref="KHI1:KHJ1"/>
    <mergeCell ref="KGM1:KGN1"/>
    <mergeCell ref="KGO1:KGP1"/>
    <mergeCell ref="KGQ1:KGR1"/>
    <mergeCell ref="KGS1:KGT1"/>
    <mergeCell ref="KGU1:KGV1"/>
    <mergeCell ref="KGW1:KGX1"/>
    <mergeCell ref="KGA1:KGB1"/>
    <mergeCell ref="KGC1:KGD1"/>
    <mergeCell ref="KGE1:KGF1"/>
    <mergeCell ref="KGG1:KGH1"/>
    <mergeCell ref="KGI1:KGJ1"/>
    <mergeCell ref="KGK1:KGL1"/>
    <mergeCell ref="KII1:KIJ1"/>
    <mergeCell ref="KIK1:KIL1"/>
    <mergeCell ref="KIM1:KIN1"/>
    <mergeCell ref="KIO1:KIP1"/>
    <mergeCell ref="KIQ1:KIR1"/>
    <mergeCell ref="KIS1:KIT1"/>
    <mergeCell ref="KHW1:KHX1"/>
    <mergeCell ref="KHY1:KHZ1"/>
    <mergeCell ref="KIA1:KIB1"/>
    <mergeCell ref="KIC1:KID1"/>
    <mergeCell ref="KIE1:KIF1"/>
    <mergeCell ref="KIG1:KIH1"/>
    <mergeCell ref="KHK1:KHL1"/>
    <mergeCell ref="KHM1:KHN1"/>
    <mergeCell ref="KHO1:KHP1"/>
    <mergeCell ref="KHQ1:KHR1"/>
    <mergeCell ref="KHS1:KHT1"/>
    <mergeCell ref="KHU1:KHV1"/>
    <mergeCell ref="KJS1:KJT1"/>
    <mergeCell ref="KJU1:KJV1"/>
    <mergeCell ref="KJW1:KJX1"/>
    <mergeCell ref="KJY1:KJZ1"/>
    <mergeCell ref="KKA1:KKB1"/>
    <mergeCell ref="KKC1:KKD1"/>
    <mergeCell ref="KJG1:KJH1"/>
    <mergeCell ref="KJI1:KJJ1"/>
    <mergeCell ref="KJK1:KJL1"/>
    <mergeCell ref="KJM1:KJN1"/>
    <mergeCell ref="KJO1:KJP1"/>
    <mergeCell ref="KJQ1:KJR1"/>
    <mergeCell ref="KIU1:KIV1"/>
    <mergeCell ref="KIW1:KIX1"/>
    <mergeCell ref="KIY1:KIZ1"/>
    <mergeCell ref="KJA1:KJB1"/>
    <mergeCell ref="KJC1:KJD1"/>
    <mergeCell ref="KJE1:KJF1"/>
    <mergeCell ref="KLC1:KLD1"/>
    <mergeCell ref="KLE1:KLF1"/>
    <mergeCell ref="KLG1:KLH1"/>
    <mergeCell ref="KLI1:KLJ1"/>
    <mergeCell ref="KLK1:KLL1"/>
    <mergeCell ref="KLM1:KLN1"/>
    <mergeCell ref="KKQ1:KKR1"/>
    <mergeCell ref="KKS1:KKT1"/>
    <mergeCell ref="KKU1:KKV1"/>
    <mergeCell ref="KKW1:KKX1"/>
    <mergeCell ref="KKY1:KKZ1"/>
    <mergeCell ref="KLA1:KLB1"/>
    <mergeCell ref="KKE1:KKF1"/>
    <mergeCell ref="KKG1:KKH1"/>
    <mergeCell ref="KKI1:KKJ1"/>
    <mergeCell ref="KKK1:KKL1"/>
    <mergeCell ref="KKM1:KKN1"/>
    <mergeCell ref="KKO1:KKP1"/>
    <mergeCell ref="KMM1:KMN1"/>
    <mergeCell ref="KMO1:KMP1"/>
    <mergeCell ref="KMQ1:KMR1"/>
    <mergeCell ref="KMS1:KMT1"/>
    <mergeCell ref="KMU1:KMV1"/>
    <mergeCell ref="KMW1:KMX1"/>
    <mergeCell ref="KMA1:KMB1"/>
    <mergeCell ref="KMC1:KMD1"/>
    <mergeCell ref="KME1:KMF1"/>
    <mergeCell ref="KMG1:KMH1"/>
    <mergeCell ref="KMI1:KMJ1"/>
    <mergeCell ref="KMK1:KML1"/>
    <mergeCell ref="KLO1:KLP1"/>
    <mergeCell ref="KLQ1:KLR1"/>
    <mergeCell ref="KLS1:KLT1"/>
    <mergeCell ref="KLU1:KLV1"/>
    <mergeCell ref="KLW1:KLX1"/>
    <mergeCell ref="KLY1:KLZ1"/>
    <mergeCell ref="KNW1:KNX1"/>
    <mergeCell ref="KNY1:KNZ1"/>
    <mergeCell ref="KOA1:KOB1"/>
    <mergeCell ref="KOC1:KOD1"/>
    <mergeCell ref="KOE1:KOF1"/>
    <mergeCell ref="KOG1:KOH1"/>
    <mergeCell ref="KNK1:KNL1"/>
    <mergeCell ref="KNM1:KNN1"/>
    <mergeCell ref="KNO1:KNP1"/>
    <mergeCell ref="KNQ1:KNR1"/>
    <mergeCell ref="KNS1:KNT1"/>
    <mergeCell ref="KNU1:KNV1"/>
    <mergeCell ref="KMY1:KMZ1"/>
    <mergeCell ref="KNA1:KNB1"/>
    <mergeCell ref="KNC1:KND1"/>
    <mergeCell ref="KNE1:KNF1"/>
    <mergeCell ref="KNG1:KNH1"/>
    <mergeCell ref="KNI1:KNJ1"/>
    <mergeCell ref="KPG1:KPH1"/>
    <mergeCell ref="KPI1:KPJ1"/>
    <mergeCell ref="KPK1:KPL1"/>
    <mergeCell ref="KPM1:KPN1"/>
    <mergeCell ref="KPO1:KPP1"/>
    <mergeCell ref="KPQ1:KPR1"/>
    <mergeCell ref="KOU1:KOV1"/>
    <mergeCell ref="KOW1:KOX1"/>
    <mergeCell ref="KOY1:KOZ1"/>
    <mergeCell ref="KPA1:KPB1"/>
    <mergeCell ref="KPC1:KPD1"/>
    <mergeCell ref="KPE1:KPF1"/>
    <mergeCell ref="KOI1:KOJ1"/>
    <mergeCell ref="KOK1:KOL1"/>
    <mergeCell ref="KOM1:KON1"/>
    <mergeCell ref="KOO1:KOP1"/>
    <mergeCell ref="KOQ1:KOR1"/>
    <mergeCell ref="KOS1:KOT1"/>
    <mergeCell ref="KQQ1:KQR1"/>
    <mergeCell ref="KQS1:KQT1"/>
    <mergeCell ref="KQU1:KQV1"/>
    <mergeCell ref="KQW1:KQX1"/>
    <mergeCell ref="KQY1:KQZ1"/>
    <mergeCell ref="KRA1:KRB1"/>
    <mergeCell ref="KQE1:KQF1"/>
    <mergeCell ref="KQG1:KQH1"/>
    <mergeCell ref="KQI1:KQJ1"/>
    <mergeCell ref="KQK1:KQL1"/>
    <mergeCell ref="KQM1:KQN1"/>
    <mergeCell ref="KQO1:KQP1"/>
    <mergeCell ref="KPS1:KPT1"/>
    <mergeCell ref="KPU1:KPV1"/>
    <mergeCell ref="KPW1:KPX1"/>
    <mergeCell ref="KPY1:KPZ1"/>
    <mergeCell ref="KQA1:KQB1"/>
    <mergeCell ref="KQC1:KQD1"/>
    <mergeCell ref="KSA1:KSB1"/>
    <mergeCell ref="KSC1:KSD1"/>
    <mergeCell ref="KSE1:KSF1"/>
    <mergeCell ref="KSG1:KSH1"/>
    <mergeCell ref="KSI1:KSJ1"/>
    <mergeCell ref="KSK1:KSL1"/>
    <mergeCell ref="KRO1:KRP1"/>
    <mergeCell ref="KRQ1:KRR1"/>
    <mergeCell ref="KRS1:KRT1"/>
    <mergeCell ref="KRU1:KRV1"/>
    <mergeCell ref="KRW1:KRX1"/>
    <mergeCell ref="KRY1:KRZ1"/>
    <mergeCell ref="KRC1:KRD1"/>
    <mergeCell ref="KRE1:KRF1"/>
    <mergeCell ref="KRG1:KRH1"/>
    <mergeCell ref="KRI1:KRJ1"/>
    <mergeCell ref="KRK1:KRL1"/>
    <mergeCell ref="KRM1:KRN1"/>
    <mergeCell ref="KTK1:KTL1"/>
    <mergeCell ref="KTM1:KTN1"/>
    <mergeCell ref="KTO1:KTP1"/>
    <mergeCell ref="KTQ1:KTR1"/>
    <mergeCell ref="KTS1:KTT1"/>
    <mergeCell ref="KTU1:KTV1"/>
    <mergeCell ref="KSY1:KSZ1"/>
    <mergeCell ref="KTA1:KTB1"/>
    <mergeCell ref="KTC1:KTD1"/>
    <mergeCell ref="KTE1:KTF1"/>
    <mergeCell ref="KTG1:KTH1"/>
    <mergeCell ref="KTI1:KTJ1"/>
    <mergeCell ref="KSM1:KSN1"/>
    <mergeCell ref="KSO1:KSP1"/>
    <mergeCell ref="KSQ1:KSR1"/>
    <mergeCell ref="KSS1:KST1"/>
    <mergeCell ref="KSU1:KSV1"/>
    <mergeCell ref="KSW1:KSX1"/>
    <mergeCell ref="KUU1:KUV1"/>
    <mergeCell ref="KUW1:KUX1"/>
    <mergeCell ref="KUY1:KUZ1"/>
    <mergeCell ref="KVA1:KVB1"/>
    <mergeCell ref="KVC1:KVD1"/>
    <mergeCell ref="KVE1:KVF1"/>
    <mergeCell ref="KUI1:KUJ1"/>
    <mergeCell ref="KUK1:KUL1"/>
    <mergeCell ref="KUM1:KUN1"/>
    <mergeCell ref="KUO1:KUP1"/>
    <mergeCell ref="KUQ1:KUR1"/>
    <mergeCell ref="KUS1:KUT1"/>
    <mergeCell ref="KTW1:KTX1"/>
    <mergeCell ref="KTY1:KTZ1"/>
    <mergeCell ref="KUA1:KUB1"/>
    <mergeCell ref="KUC1:KUD1"/>
    <mergeCell ref="KUE1:KUF1"/>
    <mergeCell ref="KUG1:KUH1"/>
    <mergeCell ref="KWE1:KWF1"/>
    <mergeCell ref="KWG1:KWH1"/>
    <mergeCell ref="KWI1:KWJ1"/>
    <mergeCell ref="KWK1:KWL1"/>
    <mergeCell ref="KWM1:KWN1"/>
    <mergeCell ref="KWO1:KWP1"/>
    <mergeCell ref="KVS1:KVT1"/>
    <mergeCell ref="KVU1:KVV1"/>
    <mergeCell ref="KVW1:KVX1"/>
    <mergeCell ref="KVY1:KVZ1"/>
    <mergeCell ref="KWA1:KWB1"/>
    <mergeCell ref="KWC1:KWD1"/>
    <mergeCell ref="KVG1:KVH1"/>
    <mergeCell ref="KVI1:KVJ1"/>
    <mergeCell ref="KVK1:KVL1"/>
    <mergeCell ref="KVM1:KVN1"/>
    <mergeCell ref="KVO1:KVP1"/>
    <mergeCell ref="KVQ1:KVR1"/>
    <mergeCell ref="KXO1:KXP1"/>
    <mergeCell ref="KXQ1:KXR1"/>
    <mergeCell ref="KXS1:KXT1"/>
    <mergeCell ref="KXU1:KXV1"/>
    <mergeCell ref="KXW1:KXX1"/>
    <mergeCell ref="KXY1:KXZ1"/>
    <mergeCell ref="KXC1:KXD1"/>
    <mergeCell ref="KXE1:KXF1"/>
    <mergeCell ref="KXG1:KXH1"/>
    <mergeCell ref="KXI1:KXJ1"/>
    <mergeCell ref="KXK1:KXL1"/>
    <mergeCell ref="KXM1:KXN1"/>
    <mergeCell ref="KWQ1:KWR1"/>
    <mergeCell ref="KWS1:KWT1"/>
    <mergeCell ref="KWU1:KWV1"/>
    <mergeCell ref="KWW1:KWX1"/>
    <mergeCell ref="KWY1:KWZ1"/>
    <mergeCell ref="KXA1:KXB1"/>
    <mergeCell ref="KYY1:KYZ1"/>
    <mergeCell ref="KZA1:KZB1"/>
    <mergeCell ref="KZC1:KZD1"/>
    <mergeCell ref="KZE1:KZF1"/>
    <mergeCell ref="KZG1:KZH1"/>
    <mergeCell ref="KZI1:KZJ1"/>
    <mergeCell ref="KYM1:KYN1"/>
    <mergeCell ref="KYO1:KYP1"/>
    <mergeCell ref="KYQ1:KYR1"/>
    <mergeCell ref="KYS1:KYT1"/>
    <mergeCell ref="KYU1:KYV1"/>
    <mergeCell ref="KYW1:KYX1"/>
    <mergeCell ref="KYA1:KYB1"/>
    <mergeCell ref="KYC1:KYD1"/>
    <mergeCell ref="KYE1:KYF1"/>
    <mergeCell ref="KYG1:KYH1"/>
    <mergeCell ref="KYI1:KYJ1"/>
    <mergeCell ref="KYK1:KYL1"/>
    <mergeCell ref="LAI1:LAJ1"/>
    <mergeCell ref="LAK1:LAL1"/>
    <mergeCell ref="LAM1:LAN1"/>
    <mergeCell ref="LAO1:LAP1"/>
    <mergeCell ref="LAQ1:LAR1"/>
    <mergeCell ref="LAS1:LAT1"/>
    <mergeCell ref="KZW1:KZX1"/>
    <mergeCell ref="KZY1:KZZ1"/>
    <mergeCell ref="LAA1:LAB1"/>
    <mergeCell ref="LAC1:LAD1"/>
    <mergeCell ref="LAE1:LAF1"/>
    <mergeCell ref="LAG1:LAH1"/>
    <mergeCell ref="KZK1:KZL1"/>
    <mergeCell ref="KZM1:KZN1"/>
    <mergeCell ref="KZO1:KZP1"/>
    <mergeCell ref="KZQ1:KZR1"/>
    <mergeCell ref="KZS1:KZT1"/>
    <mergeCell ref="KZU1:KZV1"/>
    <mergeCell ref="LBS1:LBT1"/>
    <mergeCell ref="LBU1:LBV1"/>
    <mergeCell ref="LBW1:LBX1"/>
    <mergeCell ref="LBY1:LBZ1"/>
    <mergeCell ref="LCA1:LCB1"/>
    <mergeCell ref="LCC1:LCD1"/>
    <mergeCell ref="LBG1:LBH1"/>
    <mergeCell ref="LBI1:LBJ1"/>
    <mergeCell ref="LBK1:LBL1"/>
    <mergeCell ref="LBM1:LBN1"/>
    <mergeCell ref="LBO1:LBP1"/>
    <mergeCell ref="LBQ1:LBR1"/>
    <mergeCell ref="LAU1:LAV1"/>
    <mergeCell ref="LAW1:LAX1"/>
    <mergeCell ref="LAY1:LAZ1"/>
    <mergeCell ref="LBA1:LBB1"/>
    <mergeCell ref="LBC1:LBD1"/>
    <mergeCell ref="LBE1:LBF1"/>
    <mergeCell ref="LDC1:LDD1"/>
    <mergeCell ref="LDE1:LDF1"/>
    <mergeCell ref="LDG1:LDH1"/>
    <mergeCell ref="LDI1:LDJ1"/>
    <mergeCell ref="LDK1:LDL1"/>
    <mergeCell ref="LDM1:LDN1"/>
    <mergeCell ref="LCQ1:LCR1"/>
    <mergeCell ref="LCS1:LCT1"/>
    <mergeCell ref="LCU1:LCV1"/>
    <mergeCell ref="LCW1:LCX1"/>
    <mergeCell ref="LCY1:LCZ1"/>
    <mergeCell ref="LDA1:LDB1"/>
    <mergeCell ref="LCE1:LCF1"/>
    <mergeCell ref="LCG1:LCH1"/>
    <mergeCell ref="LCI1:LCJ1"/>
    <mergeCell ref="LCK1:LCL1"/>
    <mergeCell ref="LCM1:LCN1"/>
    <mergeCell ref="LCO1:LCP1"/>
    <mergeCell ref="LEM1:LEN1"/>
    <mergeCell ref="LEO1:LEP1"/>
    <mergeCell ref="LEQ1:LER1"/>
    <mergeCell ref="LES1:LET1"/>
    <mergeCell ref="LEU1:LEV1"/>
    <mergeCell ref="LEW1:LEX1"/>
    <mergeCell ref="LEA1:LEB1"/>
    <mergeCell ref="LEC1:LED1"/>
    <mergeCell ref="LEE1:LEF1"/>
    <mergeCell ref="LEG1:LEH1"/>
    <mergeCell ref="LEI1:LEJ1"/>
    <mergeCell ref="LEK1:LEL1"/>
    <mergeCell ref="LDO1:LDP1"/>
    <mergeCell ref="LDQ1:LDR1"/>
    <mergeCell ref="LDS1:LDT1"/>
    <mergeCell ref="LDU1:LDV1"/>
    <mergeCell ref="LDW1:LDX1"/>
    <mergeCell ref="LDY1:LDZ1"/>
    <mergeCell ref="LFW1:LFX1"/>
    <mergeCell ref="LFY1:LFZ1"/>
    <mergeCell ref="LGA1:LGB1"/>
    <mergeCell ref="LGC1:LGD1"/>
    <mergeCell ref="LGE1:LGF1"/>
    <mergeCell ref="LGG1:LGH1"/>
    <mergeCell ref="LFK1:LFL1"/>
    <mergeCell ref="LFM1:LFN1"/>
    <mergeCell ref="LFO1:LFP1"/>
    <mergeCell ref="LFQ1:LFR1"/>
    <mergeCell ref="LFS1:LFT1"/>
    <mergeCell ref="LFU1:LFV1"/>
    <mergeCell ref="LEY1:LEZ1"/>
    <mergeCell ref="LFA1:LFB1"/>
    <mergeCell ref="LFC1:LFD1"/>
    <mergeCell ref="LFE1:LFF1"/>
    <mergeCell ref="LFG1:LFH1"/>
    <mergeCell ref="LFI1:LFJ1"/>
    <mergeCell ref="LHG1:LHH1"/>
    <mergeCell ref="LHI1:LHJ1"/>
    <mergeCell ref="LHK1:LHL1"/>
    <mergeCell ref="LHM1:LHN1"/>
    <mergeCell ref="LHO1:LHP1"/>
    <mergeCell ref="LHQ1:LHR1"/>
    <mergeCell ref="LGU1:LGV1"/>
    <mergeCell ref="LGW1:LGX1"/>
    <mergeCell ref="LGY1:LGZ1"/>
    <mergeCell ref="LHA1:LHB1"/>
    <mergeCell ref="LHC1:LHD1"/>
    <mergeCell ref="LHE1:LHF1"/>
    <mergeCell ref="LGI1:LGJ1"/>
    <mergeCell ref="LGK1:LGL1"/>
    <mergeCell ref="LGM1:LGN1"/>
    <mergeCell ref="LGO1:LGP1"/>
    <mergeCell ref="LGQ1:LGR1"/>
    <mergeCell ref="LGS1:LGT1"/>
    <mergeCell ref="LIQ1:LIR1"/>
    <mergeCell ref="LIS1:LIT1"/>
    <mergeCell ref="LIU1:LIV1"/>
    <mergeCell ref="LIW1:LIX1"/>
    <mergeCell ref="LIY1:LIZ1"/>
    <mergeCell ref="LJA1:LJB1"/>
    <mergeCell ref="LIE1:LIF1"/>
    <mergeCell ref="LIG1:LIH1"/>
    <mergeCell ref="LII1:LIJ1"/>
    <mergeCell ref="LIK1:LIL1"/>
    <mergeCell ref="LIM1:LIN1"/>
    <mergeCell ref="LIO1:LIP1"/>
    <mergeCell ref="LHS1:LHT1"/>
    <mergeCell ref="LHU1:LHV1"/>
    <mergeCell ref="LHW1:LHX1"/>
    <mergeCell ref="LHY1:LHZ1"/>
    <mergeCell ref="LIA1:LIB1"/>
    <mergeCell ref="LIC1:LID1"/>
    <mergeCell ref="LKA1:LKB1"/>
    <mergeCell ref="LKC1:LKD1"/>
    <mergeCell ref="LKE1:LKF1"/>
    <mergeCell ref="LKG1:LKH1"/>
    <mergeCell ref="LKI1:LKJ1"/>
    <mergeCell ref="LKK1:LKL1"/>
    <mergeCell ref="LJO1:LJP1"/>
    <mergeCell ref="LJQ1:LJR1"/>
    <mergeCell ref="LJS1:LJT1"/>
    <mergeCell ref="LJU1:LJV1"/>
    <mergeCell ref="LJW1:LJX1"/>
    <mergeCell ref="LJY1:LJZ1"/>
    <mergeCell ref="LJC1:LJD1"/>
    <mergeCell ref="LJE1:LJF1"/>
    <mergeCell ref="LJG1:LJH1"/>
    <mergeCell ref="LJI1:LJJ1"/>
    <mergeCell ref="LJK1:LJL1"/>
    <mergeCell ref="LJM1:LJN1"/>
    <mergeCell ref="LLK1:LLL1"/>
    <mergeCell ref="LLM1:LLN1"/>
    <mergeCell ref="LLO1:LLP1"/>
    <mergeCell ref="LLQ1:LLR1"/>
    <mergeCell ref="LLS1:LLT1"/>
    <mergeCell ref="LLU1:LLV1"/>
    <mergeCell ref="LKY1:LKZ1"/>
    <mergeCell ref="LLA1:LLB1"/>
    <mergeCell ref="LLC1:LLD1"/>
    <mergeCell ref="LLE1:LLF1"/>
    <mergeCell ref="LLG1:LLH1"/>
    <mergeCell ref="LLI1:LLJ1"/>
    <mergeCell ref="LKM1:LKN1"/>
    <mergeCell ref="LKO1:LKP1"/>
    <mergeCell ref="LKQ1:LKR1"/>
    <mergeCell ref="LKS1:LKT1"/>
    <mergeCell ref="LKU1:LKV1"/>
    <mergeCell ref="LKW1:LKX1"/>
    <mergeCell ref="LMU1:LMV1"/>
    <mergeCell ref="LMW1:LMX1"/>
    <mergeCell ref="LMY1:LMZ1"/>
    <mergeCell ref="LNA1:LNB1"/>
    <mergeCell ref="LNC1:LND1"/>
    <mergeCell ref="LNE1:LNF1"/>
    <mergeCell ref="LMI1:LMJ1"/>
    <mergeCell ref="LMK1:LML1"/>
    <mergeCell ref="LMM1:LMN1"/>
    <mergeCell ref="LMO1:LMP1"/>
    <mergeCell ref="LMQ1:LMR1"/>
    <mergeCell ref="LMS1:LMT1"/>
    <mergeCell ref="LLW1:LLX1"/>
    <mergeCell ref="LLY1:LLZ1"/>
    <mergeCell ref="LMA1:LMB1"/>
    <mergeCell ref="LMC1:LMD1"/>
    <mergeCell ref="LME1:LMF1"/>
    <mergeCell ref="LMG1:LMH1"/>
    <mergeCell ref="LOE1:LOF1"/>
    <mergeCell ref="LOG1:LOH1"/>
    <mergeCell ref="LOI1:LOJ1"/>
    <mergeCell ref="LOK1:LOL1"/>
    <mergeCell ref="LOM1:LON1"/>
    <mergeCell ref="LOO1:LOP1"/>
    <mergeCell ref="LNS1:LNT1"/>
    <mergeCell ref="LNU1:LNV1"/>
    <mergeCell ref="LNW1:LNX1"/>
    <mergeCell ref="LNY1:LNZ1"/>
    <mergeCell ref="LOA1:LOB1"/>
    <mergeCell ref="LOC1:LOD1"/>
    <mergeCell ref="LNG1:LNH1"/>
    <mergeCell ref="LNI1:LNJ1"/>
    <mergeCell ref="LNK1:LNL1"/>
    <mergeCell ref="LNM1:LNN1"/>
    <mergeCell ref="LNO1:LNP1"/>
    <mergeCell ref="LNQ1:LNR1"/>
    <mergeCell ref="LPO1:LPP1"/>
    <mergeCell ref="LPQ1:LPR1"/>
    <mergeCell ref="LPS1:LPT1"/>
    <mergeCell ref="LPU1:LPV1"/>
    <mergeCell ref="LPW1:LPX1"/>
    <mergeCell ref="LPY1:LPZ1"/>
    <mergeCell ref="LPC1:LPD1"/>
    <mergeCell ref="LPE1:LPF1"/>
    <mergeCell ref="LPG1:LPH1"/>
    <mergeCell ref="LPI1:LPJ1"/>
    <mergeCell ref="LPK1:LPL1"/>
    <mergeCell ref="LPM1:LPN1"/>
    <mergeCell ref="LOQ1:LOR1"/>
    <mergeCell ref="LOS1:LOT1"/>
    <mergeCell ref="LOU1:LOV1"/>
    <mergeCell ref="LOW1:LOX1"/>
    <mergeCell ref="LOY1:LOZ1"/>
    <mergeCell ref="LPA1:LPB1"/>
    <mergeCell ref="LQY1:LQZ1"/>
    <mergeCell ref="LRA1:LRB1"/>
    <mergeCell ref="LRC1:LRD1"/>
    <mergeCell ref="LRE1:LRF1"/>
    <mergeCell ref="LRG1:LRH1"/>
    <mergeCell ref="LRI1:LRJ1"/>
    <mergeCell ref="LQM1:LQN1"/>
    <mergeCell ref="LQO1:LQP1"/>
    <mergeCell ref="LQQ1:LQR1"/>
    <mergeCell ref="LQS1:LQT1"/>
    <mergeCell ref="LQU1:LQV1"/>
    <mergeCell ref="LQW1:LQX1"/>
    <mergeCell ref="LQA1:LQB1"/>
    <mergeCell ref="LQC1:LQD1"/>
    <mergeCell ref="LQE1:LQF1"/>
    <mergeCell ref="LQG1:LQH1"/>
    <mergeCell ref="LQI1:LQJ1"/>
    <mergeCell ref="LQK1:LQL1"/>
    <mergeCell ref="LSI1:LSJ1"/>
    <mergeCell ref="LSK1:LSL1"/>
    <mergeCell ref="LSM1:LSN1"/>
    <mergeCell ref="LSO1:LSP1"/>
    <mergeCell ref="LSQ1:LSR1"/>
    <mergeCell ref="LSS1:LST1"/>
    <mergeCell ref="LRW1:LRX1"/>
    <mergeCell ref="LRY1:LRZ1"/>
    <mergeCell ref="LSA1:LSB1"/>
    <mergeCell ref="LSC1:LSD1"/>
    <mergeCell ref="LSE1:LSF1"/>
    <mergeCell ref="LSG1:LSH1"/>
    <mergeCell ref="LRK1:LRL1"/>
    <mergeCell ref="LRM1:LRN1"/>
    <mergeCell ref="LRO1:LRP1"/>
    <mergeCell ref="LRQ1:LRR1"/>
    <mergeCell ref="LRS1:LRT1"/>
    <mergeCell ref="LRU1:LRV1"/>
    <mergeCell ref="LTS1:LTT1"/>
    <mergeCell ref="LTU1:LTV1"/>
    <mergeCell ref="LTW1:LTX1"/>
    <mergeCell ref="LTY1:LTZ1"/>
    <mergeCell ref="LUA1:LUB1"/>
    <mergeCell ref="LUC1:LUD1"/>
    <mergeCell ref="LTG1:LTH1"/>
    <mergeCell ref="LTI1:LTJ1"/>
    <mergeCell ref="LTK1:LTL1"/>
    <mergeCell ref="LTM1:LTN1"/>
    <mergeCell ref="LTO1:LTP1"/>
    <mergeCell ref="LTQ1:LTR1"/>
    <mergeCell ref="LSU1:LSV1"/>
    <mergeCell ref="LSW1:LSX1"/>
    <mergeCell ref="LSY1:LSZ1"/>
    <mergeCell ref="LTA1:LTB1"/>
    <mergeCell ref="LTC1:LTD1"/>
    <mergeCell ref="LTE1:LTF1"/>
    <mergeCell ref="LVC1:LVD1"/>
    <mergeCell ref="LVE1:LVF1"/>
    <mergeCell ref="LVG1:LVH1"/>
    <mergeCell ref="LVI1:LVJ1"/>
    <mergeCell ref="LVK1:LVL1"/>
    <mergeCell ref="LVM1:LVN1"/>
    <mergeCell ref="LUQ1:LUR1"/>
    <mergeCell ref="LUS1:LUT1"/>
    <mergeCell ref="LUU1:LUV1"/>
    <mergeCell ref="LUW1:LUX1"/>
    <mergeCell ref="LUY1:LUZ1"/>
    <mergeCell ref="LVA1:LVB1"/>
    <mergeCell ref="LUE1:LUF1"/>
    <mergeCell ref="LUG1:LUH1"/>
    <mergeCell ref="LUI1:LUJ1"/>
    <mergeCell ref="LUK1:LUL1"/>
    <mergeCell ref="LUM1:LUN1"/>
    <mergeCell ref="LUO1:LUP1"/>
    <mergeCell ref="LWM1:LWN1"/>
    <mergeCell ref="LWO1:LWP1"/>
    <mergeCell ref="LWQ1:LWR1"/>
    <mergeCell ref="LWS1:LWT1"/>
    <mergeCell ref="LWU1:LWV1"/>
    <mergeCell ref="LWW1:LWX1"/>
    <mergeCell ref="LWA1:LWB1"/>
    <mergeCell ref="LWC1:LWD1"/>
    <mergeCell ref="LWE1:LWF1"/>
    <mergeCell ref="LWG1:LWH1"/>
    <mergeCell ref="LWI1:LWJ1"/>
    <mergeCell ref="LWK1:LWL1"/>
    <mergeCell ref="LVO1:LVP1"/>
    <mergeCell ref="LVQ1:LVR1"/>
    <mergeCell ref="LVS1:LVT1"/>
    <mergeCell ref="LVU1:LVV1"/>
    <mergeCell ref="LVW1:LVX1"/>
    <mergeCell ref="LVY1:LVZ1"/>
    <mergeCell ref="LXW1:LXX1"/>
    <mergeCell ref="LXY1:LXZ1"/>
    <mergeCell ref="LYA1:LYB1"/>
    <mergeCell ref="LYC1:LYD1"/>
    <mergeCell ref="LYE1:LYF1"/>
    <mergeCell ref="LYG1:LYH1"/>
    <mergeCell ref="LXK1:LXL1"/>
    <mergeCell ref="LXM1:LXN1"/>
    <mergeCell ref="LXO1:LXP1"/>
    <mergeCell ref="LXQ1:LXR1"/>
    <mergeCell ref="LXS1:LXT1"/>
    <mergeCell ref="LXU1:LXV1"/>
    <mergeCell ref="LWY1:LWZ1"/>
    <mergeCell ref="LXA1:LXB1"/>
    <mergeCell ref="LXC1:LXD1"/>
    <mergeCell ref="LXE1:LXF1"/>
    <mergeCell ref="LXG1:LXH1"/>
    <mergeCell ref="LXI1:LXJ1"/>
    <mergeCell ref="LZG1:LZH1"/>
    <mergeCell ref="LZI1:LZJ1"/>
    <mergeCell ref="LZK1:LZL1"/>
    <mergeCell ref="LZM1:LZN1"/>
    <mergeCell ref="LZO1:LZP1"/>
    <mergeCell ref="LZQ1:LZR1"/>
    <mergeCell ref="LYU1:LYV1"/>
    <mergeCell ref="LYW1:LYX1"/>
    <mergeCell ref="LYY1:LYZ1"/>
    <mergeCell ref="LZA1:LZB1"/>
    <mergeCell ref="LZC1:LZD1"/>
    <mergeCell ref="LZE1:LZF1"/>
    <mergeCell ref="LYI1:LYJ1"/>
    <mergeCell ref="LYK1:LYL1"/>
    <mergeCell ref="LYM1:LYN1"/>
    <mergeCell ref="LYO1:LYP1"/>
    <mergeCell ref="LYQ1:LYR1"/>
    <mergeCell ref="LYS1:LYT1"/>
    <mergeCell ref="MAQ1:MAR1"/>
    <mergeCell ref="MAS1:MAT1"/>
    <mergeCell ref="MAU1:MAV1"/>
    <mergeCell ref="MAW1:MAX1"/>
    <mergeCell ref="MAY1:MAZ1"/>
    <mergeCell ref="MBA1:MBB1"/>
    <mergeCell ref="MAE1:MAF1"/>
    <mergeCell ref="MAG1:MAH1"/>
    <mergeCell ref="MAI1:MAJ1"/>
    <mergeCell ref="MAK1:MAL1"/>
    <mergeCell ref="MAM1:MAN1"/>
    <mergeCell ref="MAO1:MAP1"/>
    <mergeCell ref="LZS1:LZT1"/>
    <mergeCell ref="LZU1:LZV1"/>
    <mergeCell ref="LZW1:LZX1"/>
    <mergeCell ref="LZY1:LZZ1"/>
    <mergeCell ref="MAA1:MAB1"/>
    <mergeCell ref="MAC1:MAD1"/>
    <mergeCell ref="MCA1:MCB1"/>
    <mergeCell ref="MCC1:MCD1"/>
    <mergeCell ref="MCE1:MCF1"/>
    <mergeCell ref="MCG1:MCH1"/>
    <mergeCell ref="MCI1:MCJ1"/>
    <mergeCell ref="MCK1:MCL1"/>
    <mergeCell ref="MBO1:MBP1"/>
    <mergeCell ref="MBQ1:MBR1"/>
    <mergeCell ref="MBS1:MBT1"/>
    <mergeCell ref="MBU1:MBV1"/>
    <mergeCell ref="MBW1:MBX1"/>
    <mergeCell ref="MBY1:MBZ1"/>
    <mergeCell ref="MBC1:MBD1"/>
    <mergeCell ref="MBE1:MBF1"/>
    <mergeCell ref="MBG1:MBH1"/>
    <mergeCell ref="MBI1:MBJ1"/>
    <mergeCell ref="MBK1:MBL1"/>
    <mergeCell ref="MBM1:MBN1"/>
    <mergeCell ref="MDK1:MDL1"/>
    <mergeCell ref="MDM1:MDN1"/>
    <mergeCell ref="MDO1:MDP1"/>
    <mergeCell ref="MDQ1:MDR1"/>
    <mergeCell ref="MDS1:MDT1"/>
    <mergeCell ref="MDU1:MDV1"/>
    <mergeCell ref="MCY1:MCZ1"/>
    <mergeCell ref="MDA1:MDB1"/>
    <mergeCell ref="MDC1:MDD1"/>
    <mergeCell ref="MDE1:MDF1"/>
    <mergeCell ref="MDG1:MDH1"/>
    <mergeCell ref="MDI1:MDJ1"/>
    <mergeCell ref="MCM1:MCN1"/>
    <mergeCell ref="MCO1:MCP1"/>
    <mergeCell ref="MCQ1:MCR1"/>
    <mergeCell ref="MCS1:MCT1"/>
    <mergeCell ref="MCU1:MCV1"/>
    <mergeCell ref="MCW1:MCX1"/>
    <mergeCell ref="MEU1:MEV1"/>
    <mergeCell ref="MEW1:MEX1"/>
    <mergeCell ref="MEY1:MEZ1"/>
    <mergeCell ref="MFA1:MFB1"/>
    <mergeCell ref="MFC1:MFD1"/>
    <mergeCell ref="MFE1:MFF1"/>
    <mergeCell ref="MEI1:MEJ1"/>
    <mergeCell ref="MEK1:MEL1"/>
    <mergeCell ref="MEM1:MEN1"/>
    <mergeCell ref="MEO1:MEP1"/>
    <mergeCell ref="MEQ1:MER1"/>
    <mergeCell ref="MES1:MET1"/>
    <mergeCell ref="MDW1:MDX1"/>
    <mergeCell ref="MDY1:MDZ1"/>
    <mergeCell ref="MEA1:MEB1"/>
    <mergeCell ref="MEC1:MED1"/>
    <mergeCell ref="MEE1:MEF1"/>
    <mergeCell ref="MEG1:MEH1"/>
    <mergeCell ref="MGE1:MGF1"/>
    <mergeCell ref="MGG1:MGH1"/>
    <mergeCell ref="MGI1:MGJ1"/>
    <mergeCell ref="MGK1:MGL1"/>
    <mergeCell ref="MGM1:MGN1"/>
    <mergeCell ref="MGO1:MGP1"/>
    <mergeCell ref="MFS1:MFT1"/>
    <mergeCell ref="MFU1:MFV1"/>
    <mergeCell ref="MFW1:MFX1"/>
    <mergeCell ref="MFY1:MFZ1"/>
    <mergeCell ref="MGA1:MGB1"/>
    <mergeCell ref="MGC1:MGD1"/>
    <mergeCell ref="MFG1:MFH1"/>
    <mergeCell ref="MFI1:MFJ1"/>
    <mergeCell ref="MFK1:MFL1"/>
    <mergeCell ref="MFM1:MFN1"/>
    <mergeCell ref="MFO1:MFP1"/>
    <mergeCell ref="MFQ1:MFR1"/>
    <mergeCell ref="MHO1:MHP1"/>
    <mergeCell ref="MHQ1:MHR1"/>
    <mergeCell ref="MHS1:MHT1"/>
    <mergeCell ref="MHU1:MHV1"/>
    <mergeCell ref="MHW1:MHX1"/>
    <mergeCell ref="MHY1:MHZ1"/>
    <mergeCell ref="MHC1:MHD1"/>
    <mergeCell ref="MHE1:MHF1"/>
    <mergeCell ref="MHG1:MHH1"/>
    <mergeCell ref="MHI1:MHJ1"/>
    <mergeCell ref="MHK1:MHL1"/>
    <mergeCell ref="MHM1:MHN1"/>
    <mergeCell ref="MGQ1:MGR1"/>
    <mergeCell ref="MGS1:MGT1"/>
    <mergeCell ref="MGU1:MGV1"/>
    <mergeCell ref="MGW1:MGX1"/>
    <mergeCell ref="MGY1:MGZ1"/>
    <mergeCell ref="MHA1:MHB1"/>
    <mergeCell ref="MIY1:MIZ1"/>
    <mergeCell ref="MJA1:MJB1"/>
    <mergeCell ref="MJC1:MJD1"/>
    <mergeCell ref="MJE1:MJF1"/>
    <mergeCell ref="MJG1:MJH1"/>
    <mergeCell ref="MJI1:MJJ1"/>
    <mergeCell ref="MIM1:MIN1"/>
    <mergeCell ref="MIO1:MIP1"/>
    <mergeCell ref="MIQ1:MIR1"/>
    <mergeCell ref="MIS1:MIT1"/>
    <mergeCell ref="MIU1:MIV1"/>
    <mergeCell ref="MIW1:MIX1"/>
    <mergeCell ref="MIA1:MIB1"/>
    <mergeCell ref="MIC1:MID1"/>
    <mergeCell ref="MIE1:MIF1"/>
    <mergeCell ref="MIG1:MIH1"/>
    <mergeCell ref="MII1:MIJ1"/>
    <mergeCell ref="MIK1:MIL1"/>
    <mergeCell ref="MKI1:MKJ1"/>
    <mergeCell ref="MKK1:MKL1"/>
    <mergeCell ref="MKM1:MKN1"/>
    <mergeCell ref="MKO1:MKP1"/>
    <mergeCell ref="MKQ1:MKR1"/>
    <mergeCell ref="MKS1:MKT1"/>
    <mergeCell ref="MJW1:MJX1"/>
    <mergeCell ref="MJY1:MJZ1"/>
    <mergeCell ref="MKA1:MKB1"/>
    <mergeCell ref="MKC1:MKD1"/>
    <mergeCell ref="MKE1:MKF1"/>
    <mergeCell ref="MKG1:MKH1"/>
    <mergeCell ref="MJK1:MJL1"/>
    <mergeCell ref="MJM1:MJN1"/>
    <mergeCell ref="MJO1:MJP1"/>
    <mergeCell ref="MJQ1:MJR1"/>
    <mergeCell ref="MJS1:MJT1"/>
    <mergeCell ref="MJU1:MJV1"/>
    <mergeCell ref="MLS1:MLT1"/>
    <mergeCell ref="MLU1:MLV1"/>
    <mergeCell ref="MLW1:MLX1"/>
    <mergeCell ref="MLY1:MLZ1"/>
    <mergeCell ref="MMA1:MMB1"/>
    <mergeCell ref="MMC1:MMD1"/>
    <mergeCell ref="MLG1:MLH1"/>
    <mergeCell ref="MLI1:MLJ1"/>
    <mergeCell ref="MLK1:MLL1"/>
    <mergeCell ref="MLM1:MLN1"/>
    <mergeCell ref="MLO1:MLP1"/>
    <mergeCell ref="MLQ1:MLR1"/>
    <mergeCell ref="MKU1:MKV1"/>
    <mergeCell ref="MKW1:MKX1"/>
    <mergeCell ref="MKY1:MKZ1"/>
    <mergeCell ref="MLA1:MLB1"/>
    <mergeCell ref="MLC1:MLD1"/>
    <mergeCell ref="MLE1:MLF1"/>
    <mergeCell ref="MNC1:MND1"/>
    <mergeCell ref="MNE1:MNF1"/>
    <mergeCell ref="MNG1:MNH1"/>
    <mergeCell ref="MNI1:MNJ1"/>
    <mergeCell ref="MNK1:MNL1"/>
    <mergeCell ref="MNM1:MNN1"/>
    <mergeCell ref="MMQ1:MMR1"/>
    <mergeCell ref="MMS1:MMT1"/>
    <mergeCell ref="MMU1:MMV1"/>
    <mergeCell ref="MMW1:MMX1"/>
    <mergeCell ref="MMY1:MMZ1"/>
    <mergeCell ref="MNA1:MNB1"/>
    <mergeCell ref="MME1:MMF1"/>
    <mergeCell ref="MMG1:MMH1"/>
    <mergeCell ref="MMI1:MMJ1"/>
    <mergeCell ref="MMK1:MML1"/>
    <mergeCell ref="MMM1:MMN1"/>
    <mergeCell ref="MMO1:MMP1"/>
    <mergeCell ref="MOM1:MON1"/>
    <mergeCell ref="MOO1:MOP1"/>
    <mergeCell ref="MOQ1:MOR1"/>
    <mergeCell ref="MOS1:MOT1"/>
    <mergeCell ref="MOU1:MOV1"/>
    <mergeCell ref="MOW1:MOX1"/>
    <mergeCell ref="MOA1:MOB1"/>
    <mergeCell ref="MOC1:MOD1"/>
    <mergeCell ref="MOE1:MOF1"/>
    <mergeCell ref="MOG1:MOH1"/>
    <mergeCell ref="MOI1:MOJ1"/>
    <mergeCell ref="MOK1:MOL1"/>
    <mergeCell ref="MNO1:MNP1"/>
    <mergeCell ref="MNQ1:MNR1"/>
    <mergeCell ref="MNS1:MNT1"/>
    <mergeCell ref="MNU1:MNV1"/>
    <mergeCell ref="MNW1:MNX1"/>
    <mergeCell ref="MNY1:MNZ1"/>
    <mergeCell ref="MPW1:MPX1"/>
    <mergeCell ref="MPY1:MPZ1"/>
    <mergeCell ref="MQA1:MQB1"/>
    <mergeCell ref="MQC1:MQD1"/>
    <mergeCell ref="MQE1:MQF1"/>
    <mergeCell ref="MQG1:MQH1"/>
    <mergeCell ref="MPK1:MPL1"/>
    <mergeCell ref="MPM1:MPN1"/>
    <mergeCell ref="MPO1:MPP1"/>
    <mergeCell ref="MPQ1:MPR1"/>
    <mergeCell ref="MPS1:MPT1"/>
    <mergeCell ref="MPU1:MPV1"/>
    <mergeCell ref="MOY1:MOZ1"/>
    <mergeCell ref="MPA1:MPB1"/>
    <mergeCell ref="MPC1:MPD1"/>
    <mergeCell ref="MPE1:MPF1"/>
    <mergeCell ref="MPG1:MPH1"/>
    <mergeCell ref="MPI1:MPJ1"/>
    <mergeCell ref="MRG1:MRH1"/>
    <mergeCell ref="MRI1:MRJ1"/>
    <mergeCell ref="MRK1:MRL1"/>
    <mergeCell ref="MRM1:MRN1"/>
    <mergeCell ref="MRO1:MRP1"/>
    <mergeCell ref="MRQ1:MRR1"/>
    <mergeCell ref="MQU1:MQV1"/>
    <mergeCell ref="MQW1:MQX1"/>
    <mergeCell ref="MQY1:MQZ1"/>
    <mergeCell ref="MRA1:MRB1"/>
    <mergeCell ref="MRC1:MRD1"/>
    <mergeCell ref="MRE1:MRF1"/>
    <mergeCell ref="MQI1:MQJ1"/>
    <mergeCell ref="MQK1:MQL1"/>
    <mergeCell ref="MQM1:MQN1"/>
    <mergeCell ref="MQO1:MQP1"/>
    <mergeCell ref="MQQ1:MQR1"/>
    <mergeCell ref="MQS1:MQT1"/>
    <mergeCell ref="MSQ1:MSR1"/>
    <mergeCell ref="MSS1:MST1"/>
    <mergeCell ref="MSU1:MSV1"/>
    <mergeCell ref="MSW1:MSX1"/>
    <mergeCell ref="MSY1:MSZ1"/>
    <mergeCell ref="MTA1:MTB1"/>
    <mergeCell ref="MSE1:MSF1"/>
    <mergeCell ref="MSG1:MSH1"/>
    <mergeCell ref="MSI1:MSJ1"/>
    <mergeCell ref="MSK1:MSL1"/>
    <mergeCell ref="MSM1:MSN1"/>
    <mergeCell ref="MSO1:MSP1"/>
    <mergeCell ref="MRS1:MRT1"/>
    <mergeCell ref="MRU1:MRV1"/>
    <mergeCell ref="MRW1:MRX1"/>
    <mergeCell ref="MRY1:MRZ1"/>
    <mergeCell ref="MSA1:MSB1"/>
    <mergeCell ref="MSC1:MSD1"/>
    <mergeCell ref="MUA1:MUB1"/>
    <mergeCell ref="MUC1:MUD1"/>
    <mergeCell ref="MUE1:MUF1"/>
    <mergeCell ref="MUG1:MUH1"/>
    <mergeCell ref="MUI1:MUJ1"/>
    <mergeCell ref="MUK1:MUL1"/>
    <mergeCell ref="MTO1:MTP1"/>
    <mergeCell ref="MTQ1:MTR1"/>
    <mergeCell ref="MTS1:MTT1"/>
    <mergeCell ref="MTU1:MTV1"/>
    <mergeCell ref="MTW1:MTX1"/>
    <mergeCell ref="MTY1:MTZ1"/>
    <mergeCell ref="MTC1:MTD1"/>
    <mergeCell ref="MTE1:MTF1"/>
    <mergeCell ref="MTG1:MTH1"/>
    <mergeCell ref="MTI1:MTJ1"/>
    <mergeCell ref="MTK1:MTL1"/>
    <mergeCell ref="MTM1:MTN1"/>
    <mergeCell ref="MVK1:MVL1"/>
    <mergeCell ref="MVM1:MVN1"/>
    <mergeCell ref="MVO1:MVP1"/>
    <mergeCell ref="MVQ1:MVR1"/>
    <mergeCell ref="MVS1:MVT1"/>
    <mergeCell ref="MVU1:MVV1"/>
    <mergeCell ref="MUY1:MUZ1"/>
    <mergeCell ref="MVA1:MVB1"/>
    <mergeCell ref="MVC1:MVD1"/>
    <mergeCell ref="MVE1:MVF1"/>
    <mergeCell ref="MVG1:MVH1"/>
    <mergeCell ref="MVI1:MVJ1"/>
    <mergeCell ref="MUM1:MUN1"/>
    <mergeCell ref="MUO1:MUP1"/>
    <mergeCell ref="MUQ1:MUR1"/>
    <mergeCell ref="MUS1:MUT1"/>
    <mergeCell ref="MUU1:MUV1"/>
    <mergeCell ref="MUW1:MUX1"/>
    <mergeCell ref="MWU1:MWV1"/>
    <mergeCell ref="MWW1:MWX1"/>
    <mergeCell ref="MWY1:MWZ1"/>
    <mergeCell ref="MXA1:MXB1"/>
    <mergeCell ref="MXC1:MXD1"/>
    <mergeCell ref="MXE1:MXF1"/>
    <mergeCell ref="MWI1:MWJ1"/>
    <mergeCell ref="MWK1:MWL1"/>
    <mergeCell ref="MWM1:MWN1"/>
    <mergeCell ref="MWO1:MWP1"/>
    <mergeCell ref="MWQ1:MWR1"/>
    <mergeCell ref="MWS1:MWT1"/>
    <mergeCell ref="MVW1:MVX1"/>
    <mergeCell ref="MVY1:MVZ1"/>
    <mergeCell ref="MWA1:MWB1"/>
    <mergeCell ref="MWC1:MWD1"/>
    <mergeCell ref="MWE1:MWF1"/>
    <mergeCell ref="MWG1:MWH1"/>
    <mergeCell ref="MYE1:MYF1"/>
    <mergeCell ref="MYG1:MYH1"/>
    <mergeCell ref="MYI1:MYJ1"/>
    <mergeCell ref="MYK1:MYL1"/>
    <mergeCell ref="MYM1:MYN1"/>
    <mergeCell ref="MYO1:MYP1"/>
    <mergeCell ref="MXS1:MXT1"/>
    <mergeCell ref="MXU1:MXV1"/>
    <mergeCell ref="MXW1:MXX1"/>
    <mergeCell ref="MXY1:MXZ1"/>
    <mergeCell ref="MYA1:MYB1"/>
    <mergeCell ref="MYC1:MYD1"/>
    <mergeCell ref="MXG1:MXH1"/>
    <mergeCell ref="MXI1:MXJ1"/>
    <mergeCell ref="MXK1:MXL1"/>
    <mergeCell ref="MXM1:MXN1"/>
    <mergeCell ref="MXO1:MXP1"/>
    <mergeCell ref="MXQ1:MXR1"/>
    <mergeCell ref="MZO1:MZP1"/>
    <mergeCell ref="MZQ1:MZR1"/>
    <mergeCell ref="MZS1:MZT1"/>
    <mergeCell ref="MZU1:MZV1"/>
    <mergeCell ref="MZW1:MZX1"/>
    <mergeCell ref="MZY1:MZZ1"/>
    <mergeCell ref="MZC1:MZD1"/>
    <mergeCell ref="MZE1:MZF1"/>
    <mergeCell ref="MZG1:MZH1"/>
    <mergeCell ref="MZI1:MZJ1"/>
    <mergeCell ref="MZK1:MZL1"/>
    <mergeCell ref="MZM1:MZN1"/>
    <mergeCell ref="MYQ1:MYR1"/>
    <mergeCell ref="MYS1:MYT1"/>
    <mergeCell ref="MYU1:MYV1"/>
    <mergeCell ref="MYW1:MYX1"/>
    <mergeCell ref="MYY1:MYZ1"/>
    <mergeCell ref="MZA1:MZB1"/>
    <mergeCell ref="NAY1:NAZ1"/>
    <mergeCell ref="NBA1:NBB1"/>
    <mergeCell ref="NBC1:NBD1"/>
    <mergeCell ref="NBE1:NBF1"/>
    <mergeCell ref="NBG1:NBH1"/>
    <mergeCell ref="NBI1:NBJ1"/>
    <mergeCell ref="NAM1:NAN1"/>
    <mergeCell ref="NAO1:NAP1"/>
    <mergeCell ref="NAQ1:NAR1"/>
    <mergeCell ref="NAS1:NAT1"/>
    <mergeCell ref="NAU1:NAV1"/>
    <mergeCell ref="NAW1:NAX1"/>
    <mergeCell ref="NAA1:NAB1"/>
    <mergeCell ref="NAC1:NAD1"/>
    <mergeCell ref="NAE1:NAF1"/>
    <mergeCell ref="NAG1:NAH1"/>
    <mergeCell ref="NAI1:NAJ1"/>
    <mergeCell ref="NAK1:NAL1"/>
    <mergeCell ref="NCI1:NCJ1"/>
    <mergeCell ref="NCK1:NCL1"/>
    <mergeCell ref="NCM1:NCN1"/>
    <mergeCell ref="NCO1:NCP1"/>
    <mergeCell ref="NCQ1:NCR1"/>
    <mergeCell ref="NCS1:NCT1"/>
    <mergeCell ref="NBW1:NBX1"/>
    <mergeCell ref="NBY1:NBZ1"/>
    <mergeCell ref="NCA1:NCB1"/>
    <mergeCell ref="NCC1:NCD1"/>
    <mergeCell ref="NCE1:NCF1"/>
    <mergeCell ref="NCG1:NCH1"/>
    <mergeCell ref="NBK1:NBL1"/>
    <mergeCell ref="NBM1:NBN1"/>
    <mergeCell ref="NBO1:NBP1"/>
    <mergeCell ref="NBQ1:NBR1"/>
    <mergeCell ref="NBS1:NBT1"/>
    <mergeCell ref="NBU1:NBV1"/>
    <mergeCell ref="NDS1:NDT1"/>
    <mergeCell ref="NDU1:NDV1"/>
    <mergeCell ref="NDW1:NDX1"/>
    <mergeCell ref="NDY1:NDZ1"/>
    <mergeCell ref="NEA1:NEB1"/>
    <mergeCell ref="NEC1:NED1"/>
    <mergeCell ref="NDG1:NDH1"/>
    <mergeCell ref="NDI1:NDJ1"/>
    <mergeCell ref="NDK1:NDL1"/>
    <mergeCell ref="NDM1:NDN1"/>
    <mergeCell ref="NDO1:NDP1"/>
    <mergeCell ref="NDQ1:NDR1"/>
    <mergeCell ref="NCU1:NCV1"/>
    <mergeCell ref="NCW1:NCX1"/>
    <mergeCell ref="NCY1:NCZ1"/>
    <mergeCell ref="NDA1:NDB1"/>
    <mergeCell ref="NDC1:NDD1"/>
    <mergeCell ref="NDE1:NDF1"/>
    <mergeCell ref="NFC1:NFD1"/>
    <mergeCell ref="NFE1:NFF1"/>
    <mergeCell ref="NFG1:NFH1"/>
    <mergeCell ref="NFI1:NFJ1"/>
    <mergeCell ref="NFK1:NFL1"/>
    <mergeCell ref="NFM1:NFN1"/>
    <mergeCell ref="NEQ1:NER1"/>
    <mergeCell ref="NES1:NET1"/>
    <mergeCell ref="NEU1:NEV1"/>
    <mergeCell ref="NEW1:NEX1"/>
    <mergeCell ref="NEY1:NEZ1"/>
    <mergeCell ref="NFA1:NFB1"/>
    <mergeCell ref="NEE1:NEF1"/>
    <mergeCell ref="NEG1:NEH1"/>
    <mergeCell ref="NEI1:NEJ1"/>
    <mergeCell ref="NEK1:NEL1"/>
    <mergeCell ref="NEM1:NEN1"/>
    <mergeCell ref="NEO1:NEP1"/>
    <mergeCell ref="NGM1:NGN1"/>
    <mergeCell ref="NGO1:NGP1"/>
    <mergeCell ref="NGQ1:NGR1"/>
    <mergeCell ref="NGS1:NGT1"/>
    <mergeCell ref="NGU1:NGV1"/>
    <mergeCell ref="NGW1:NGX1"/>
    <mergeCell ref="NGA1:NGB1"/>
    <mergeCell ref="NGC1:NGD1"/>
    <mergeCell ref="NGE1:NGF1"/>
    <mergeCell ref="NGG1:NGH1"/>
    <mergeCell ref="NGI1:NGJ1"/>
    <mergeCell ref="NGK1:NGL1"/>
    <mergeCell ref="NFO1:NFP1"/>
    <mergeCell ref="NFQ1:NFR1"/>
    <mergeCell ref="NFS1:NFT1"/>
    <mergeCell ref="NFU1:NFV1"/>
    <mergeCell ref="NFW1:NFX1"/>
    <mergeCell ref="NFY1:NFZ1"/>
    <mergeCell ref="NHW1:NHX1"/>
    <mergeCell ref="NHY1:NHZ1"/>
    <mergeCell ref="NIA1:NIB1"/>
    <mergeCell ref="NIC1:NID1"/>
    <mergeCell ref="NIE1:NIF1"/>
    <mergeCell ref="NIG1:NIH1"/>
    <mergeCell ref="NHK1:NHL1"/>
    <mergeCell ref="NHM1:NHN1"/>
    <mergeCell ref="NHO1:NHP1"/>
    <mergeCell ref="NHQ1:NHR1"/>
    <mergeCell ref="NHS1:NHT1"/>
    <mergeCell ref="NHU1:NHV1"/>
    <mergeCell ref="NGY1:NGZ1"/>
    <mergeCell ref="NHA1:NHB1"/>
    <mergeCell ref="NHC1:NHD1"/>
    <mergeCell ref="NHE1:NHF1"/>
    <mergeCell ref="NHG1:NHH1"/>
    <mergeCell ref="NHI1:NHJ1"/>
    <mergeCell ref="NJG1:NJH1"/>
    <mergeCell ref="NJI1:NJJ1"/>
    <mergeCell ref="NJK1:NJL1"/>
    <mergeCell ref="NJM1:NJN1"/>
    <mergeCell ref="NJO1:NJP1"/>
    <mergeCell ref="NJQ1:NJR1"/>
    <mergeCell ref="NIU1:NIV1"/>
    <mergeCell ref="NIW1:NIX1"/>
    <mergeCell ref="NIY1:NIZ1"/>
    <mergeCell ref="NJA1:NJB1"/>
    <mergeCell ref="NJC1:NJD1"/>
    <mergeCell ref="NJE1:NJF1"/>
    <mergeCell ref="NII1:NIJ1"/>
    <mergeCell ref="NIK1:NIL1"/>
    <mergeCell ref="NIM1:NIN1"/>
    <mergeCell ref="NIO1:NIP1"/>
    <mergeCell ref="NIQ1:NIR1"/>
    <mergeCell ref="NIS1:NIT1"/>
    <mergeCell ref="NKQ1:NKR1"/>
    <mergeCell ref="NKS1:NKT1"/>
    <mergeCell ref="NKU1:NKV1"/>
    <mergeCell ref="NKW1:NKX1"/>
    <mergeCell ref="NKY1:NKZ1"/>
    <mergeCell ref="NLA1:NLB1"/>
    <mergeCell ref="NKE1:NKF1"/>
    <mergeCell ref="NKG1:NKH1"/>
    <mergeCell ref="NKI1:NKJ1"/>
    <mergeCell ref="NKK1:NKL1"/>
    <mergeCell ref="NKM1:NKN1"/>
    <mergeCell ref="NKO1:NKP1"/>
    <mergeCell ref="NJS1:NJT1"/>
    <mergeCell ref="NJU1:NJV1"/>
    <mergeCell ref="NJW1:NJX1"/>
    <mergeCell ref="NJY1:NJZ1"/>
    <mergeCell ref="NKA1:NKB1"/>
    <mergeCell ref="NKC1:NKD1"/>
    <mergeCell ref="NMA1:NMB1"/>
    <mergeCell ref="NMC1:NMD1"/>
    <mergeCell ref="NME1:NMF1"/>
    <mergeCell ref="NMG1:NMH1"/>
    <mergeCell ref="NMI1:NMJ1"/>
    <mergeCell ref="NMK1:NML1"/>
    <mergeCell ref="NLO1:NLP1"/>
    <mergeCell ref="NLQ1:NLR1"/>
    <mergeCell ref="NLS1:NLT1"/>
    <mergeCell ref="NLU1:NLV1"/>
    <mergeCell ref="NLW1:NLX1"/>
    <mergeCell ref="NLY1:NLZ1"/>
    <mergeCell ref="NLC1:NLD1"/>
    <mergeCell ref="NLE1:NLF1"/>
    <mergeCell ref="NLG1:NLH1"/>
    <mergeCell ref="NLI1:NLJ1"/>
    <mergeCell ref="NLK1:NLL1"/>
    <mergeCell ref="NLM1:NLN1"/>
    <mergeCell ref="NNK1:NNL1"/>
    <mergeCell ref="NNM1:NNN1"/>
    <mergeCell ref="NNO1:NNP1"/>
    <mergeCell ref="NNQ1:NNR1"/>
    <mergeCell ref="NNS1:NNT1"/>
    <mergeCell ref="NNU1:NNV1"/>
    <mergeCell ref="NMY1:NMZ1"/>
    <mergeCell ref="NNA1:NNB1"/>
    <mergeCell ref="NNC1:NND1"/>
    <mergeCell ref="NNE1:NNF1"/>
    <mergeCell ref="NNG1:NNH1"/>
    <mergeCell ref="NNI1:NNJ1"/>
    <mergeCell ref="NMM1:NMN1"/>
    <mergeCell ref="NMO1:NMP1"/>
    <mergeCell ref="NMQ1:NMR1"/>
    <mergeCell ref="NMS1:NMT1"/>
    <mergeCell ref="NMU1:NMV1"/>
    <mergeCell ref="NMW1:NMX1"/>
    <mergeCell ref="NOU1:NOV1"/>
    <mergeCell ref="NOW1:NOX1"/>
    <mergeCell ref="NOY1:NOZ1"/>
    <mergeCell ref="NPA1:NPB1"/>
    <mergeCell ref="NPC1:NPD1"/>
    <mergeCell ref="NPE1:NPF1"/>
    <mergeCell ref="NOI1:NOJ1"/>
    <mergeCell ref="NOK1:NOL1"/>
    <mergeCell ref="NOM1:NON1"/>
    <mergeCell ref="NOO1:NOP1"/>
    <mergeCell ref="NOQ1:NOR1"/>
    <mergeCell ref="NOS1:NOT1"/>
    <mergeCell ref="NNW1:NNX1"/>
    <mergeCell ref="NNY1:NNZ1"/>
    <mergeCell ref="NOA1:NOB1"/>
    <mergeCell ref="NOC1:NOD1"/>
    <mergeCell ref="NOE1:NOF1"/>
    <mergeCell ref="NOG1:NOH1"/>
    <mergeCell ref="NQE1:NQF1"/>
    <mergeCell ref="NQG1:NQH1"/>
    <mergeCell ref="NQI1:NQJ1"/>
    <mergeCell ref="NQK1:NQL1"/>
    <mergeCell ref="NQM1:NQN1"/>
    <mergeCell ref="NQO1:NQP1"/>
    <mergeCell ref="NPS1:NPT1"/>
    <mergeCell ref="NPU1:NPV1"/>
    <mergeCell ref="NPW1:NPX1"/>
    <mergeCell ref="NPY1:NPZ1"/>
    <mergeCell ref="NQA1:NQB1"/>
    <mergeCell ref="NQC1:NQD1"/>
    <mergeCell ref="NPG1:NPH1"/>
    <mergeCell ref="NPI1:NPJ1"/>
    <mergeCell ref="NPK1:NPL1"/>
    <mergeCell ref="NPM1:NPN1"/>
    <mergeCell ref="NPO1:NPP1"/>
    <mergeCell ref="NPQ1:NPR1"/>
    <mergeCell ref="NRO1:NRP1"/>
    <mergeCell ref="NRQ1:NRR1"/>
    <mergeCell ref="NRS1:NRT1"/>
    <mergeCell ref="NRU1:NRV1"/>
    <mergeCell ref="NRW1:NRX1"/>
    <mergeCell ref="NRY1:NRZ1"/>
    <mergeCell ref="NRC1:NRD1"/>
    <mergeCell ref="NRE1:NRF1"/>
    <mergeCell ref="NRG1:NRH1"/>
    <mergeCell ref="NRI1:NRJ1"/>
    <mergeCell ref="NRK1:NRL1"/>
    <mergeCell ref="NRM1:NRN1"/>
    <mergeCell ref="NQQ1:NQR1"/>
    <mergeCell ref="NQS1:NQT1"/>
    <mergeCell ref="NQU1:NQV1"/>
    <mergeCell ref="NQW1:NQX1"/>
    <mergeCell ref="NQY1:NQZ1"/>
    <mergeCell ref="NRA1:NRB1"/>
    <mergeCell ref="NSY1:NSZ1"/>
    <mergeCell ref="NTA1:NTB1"/>
    <mergeCell ref="NTC1:NTD1"/>
    <mergeCell ref="NTE1:NTF1"/>
    <mergeCell ref="NTG1:NTH1"/>
    <mergeCell ref="NTI1:NTJ1"/>
    <mergeCell ref="NSM1:NSN1"/>
    <mergeCell ref="NSO1:NSP1"/>
    <mergeCell ref="NSQ1:NSR1"/>
    <mergeCell ref="NSS1:NST1"/>
    <mergeCell ref="NSU1:NSV1"/>
    <mergeCell ref="NSW1:NSX1"/>
    <mergeCell ref="NSA1:NSB1"/>
    <mergeCell ref="NSC1:NSD1"/>
    <mergeCell ref="NSE1:NSF1"/>
    <mergeCell ref="NSG1:NSH1"/>
    <mergeCell ref="NSI1:NSJ1"/>
    <mergeCell ref="NSK1:NSL1"/>
    <mergeCell ref="NUI1:NUJ1"/>
    <mergeCell ref="NUK1:NUL1"/>
    <mergeCell ref="NUM1:NUN1"/>
    <mergeCell ref="NUO1:NUP1"/>
    <mergeCell ref="NUQ1:NUR1"/>
    <mergeCell ref="NUS1:NUT1"/>
    <mergeCell ref="NTW1:NTX1"/>
    <mergeCell ref="NTY1:NTZ1"/>
    <mergeCell ref="NUA1:NUB1"/>
    <mergeCell ref="NUC1:NUD1"/>
    <mergeCell ref="NUE1:NUF1"/>
    <mergeCell ref="NUG1:NUH1"/>
    <mergeCell ref="NTK1:NTL1"/>
    <mergeCell ref="NTM1:NTN1"/>
    <mergeCell ref="NTO1:NTP1"/>
    <mergeCell ref="NTQ1:NTR1"/>
    <mergeCell ref="NTS1:NTT1"/>
    <mergeCell ref="NTU1:NTV1"/>
    <mergeCell ref="NVS1:NVT1"/>
    <mergeCell ref="NVU1:NVV1"/>
    <mergeCell ref="NVW1:NVX1"/>
    <mergeCell ref="NVY1:NVZ1"/>
    <mergeCell ref="NWA1:NWB1"/>
    <mergeCell ref="NWC1:NWD1"/>
    <mergeCell ref="NVG1:NVH1"/>
    <mergeCell ref="NVI1:NVJ1"/>
    <mergeCell ref="NVK1:NVL1"/>
    <mergeCell ref="NVM1:NVN1"/>
    <mergeCell ref="NVO1:NVP1"/>
    <mergeCell ref="NVQ1:NVR1"/>
    <mergeCell ref="NUU1:NUV1"/>
    <mergeCell ref="NUW1:NUX1"/>
    <mergeCell ref="NUY1:NUZ1"/>
    <mergeCell ref="NVA1:NVB1"/>
    <mergeCell ref="NVC1:NVD1"/>
    <mergeCell ref="NVE1:NVF1"/>
    <mergeCell ref="NXC1:NXD1"/>
    <mergeCell ref="NXE1:NXF1"/>
    <mergeCell ref="NXG1:NXH1"/>
    <mergeCell ref="NXI1:NXJ1"/>
    <mergeCell ref="NXK1:NXL1"/>
    <mergeCell ref="NXM1:NXN1"/>
    <mergeCell ref="NWQ1:NWR1"/>
    <mergeCell ref="NWS1:NWT1"/>
    <mergeCell ref="NWU1:NWV1"/>
    <mergeCell ref="NWW1:NWX1"/>
    <mergeCell ref="NWY1:NWZ1"/>
    <mergeCell ref="NXA1:NXB1"/>
    <mergeCell ref="NWE1:NWF1"/>
    <mergeCell ref="NWG1:NWH1"/>
    <mergeCell ref="NWI1:NWJ1"/>
    <mergeCell ref="NWK1:NWL1"/>
    <mergeCell ref="NWM1:NWN1"/>
    <mergeCell ref="NWO1:NWP1"/>
    <mergeCell ref="NYM1:NYN1"/>
    <mergeCell ref="NYO1:NYP1"/>
    <mergeCell ref="NYQ1:NYR1"/>
    <mergeCell ref="NYS1:NYT1"/>
    <mergeCell ref="NYU1:NYV1"/>
    <mergeCell ref="NYW1:NYX1"/>
    <mergeCell ref="NYA1:NYB1"/>
    <mergeCell ref="NYC1:NYD1"/>
    <mergeCell ref="NYE1:NYF1"/>
    <mergeCell ref="NYG1:NYH1"/>
    <mergeCell ref="NYI1:NYJ1"/>
    <mergeCell ref="NYK1:NYL1"/>
    <mergeCell ref="NXO1:NXP1"/>
    <mergeCell ref="NXQ1:NXR1"/>
    <mergeCell ref="NXS1:NXT1"/>
    <mergeCell ref="NXU1:NXV1"/>
    <mergeCell ref="NXW1:NXX1"/>
    <mergeCell ref="NXY1:NXZ1"/>
    <mergeCell ref="NZW1:NZX1"/>
    <mergeCell ref="NZY1:NZZ1"/>
    <mergeCell ref="OAA1:OAB1"/>
    <mergeCell ref="OAC1:OAD1"/>
    <mergeCell ref="OAE1:OAF1"/>
    <mergeCell ref="OAG1:OAH1"/>
    <mergeCell ref="NZK1:NZL1"/>
    <mergeCell ref="NZM1:NZN1"/>
    <mergeCell ref="NZO1:NZP1"/>
    <mergeCell ref="NZQ1:NZR1"/>
    <mergeCell ref="NZS1:NZT1"/>
    <mergeCell ref="NZU1:NZV1"/>
    <mergeCell ref="NYY1:NYZ1"/>
    <mergeCell ref="NZA1:NZB1"/>
    <mergeCell ref="NZC1:NZD1"/>
    <mergeCell ref="NZE1:NZF1"/>
    <mergeCell ref="NZG1:NZH1"/>
    <mergeCell ref="NZI1:NZJ1"/>
    <mergeCell ref="OBG1:OBH1"/>
    <mergeCell ref="OBI1:OBJ1"/>
    <mergeCell ref="OBK1:OBL1"/>
    <mergeCell ref="OBM1:OBN1"/>
    <mergeCell ref="OBO1:OBP1"/>
    <mergeCell ref="OBQ1:OBR1"/>
    <mergeCell ref="OAU1:OAV1"/>
    <mergeCell ref="OAW1:OAX1"/>
    <mergeCell ref="OAY1:OAZ1"/>
    <mergeCell ref="OBA1:OBB1"/>
    <mergeCell ref="OBC1:OBD1"/>
    <mergeCell ref="OBE1:OBF1"/>
    <mergeCell ref="OAI1:OAJ1"/>
    <mergeCell ref="OAK1:OAL1"/>
    <mergeCell ref="OAM1:OAN1"/>
    <mergeCell ref="OAO1:OAP1"/>
    <mergeCell ref="OAQ1:OAR1"/>
    <mergeCell ref="OAS1:OAT1"/>
    <mergeCell ref="OCQ1:OCR1"/>
    <mergeCell ref="OCS1:OCT1"/>
    <mergeCell ref="OCU1:OCV1"/>
    <mergeCell ref="OCW1:OCX1"/>
    <mergeCell ref="OCY1:OCZ1"/>
    <mergeCell ref="ODA1:ODB1"/>
    <mergeCell ref="OCE1:OCF1"/>
    <mergeCell ref="OCG1:OCH1"/>
    <mergeCell ref="OCI1:OCJ1"/>
    <mergeCell ref="OCK1:OCL1"/>
    <mergeCell ref="OCM1:OCN1"/>
    <mergeCell ref="OCO1:OCP1"/>
    <mergeCell ref="OBS1:OBT1"/>
    <mergeCell ref="OBU1:OBV1"/>
    <mergeCell ref="OBW1:OBX1"/>
    <mergeCell ref="OBY1:OBZ1"/>
    <mergeCell ref="OCA1:OCB1"/>
    <mergeCell ref="OCC1:OCD1"/>
    <mergeCell ref="OEA1:OEB1"/>
    <mergeCell ref="OEC1:OED1"/>
    <mergeCell ref="OEE1:OEF1"/>
    <mergeCell ref="OEG1:OEH1"/>
    <mergeCell ref="OEI1:OEJ1"/>
    <mergeCell ref="OEK1:OEL1"/>
    <mergeCell ref="ODO1:ODP1"/>
    <mergeCell ref="ODQ1:ODR1"/>
    <mergeCell ref="ODS1:ODT1"/>
    <mergeCell ref="ODU1:ODV1"/>
    <mergeCell ref="ODW1:ODX1"/>
    <mergeCell ref="ODY1:ODZ1"/>
    <mergeCell ref="ODC1:ODD1"/>
    <mergeCell ref="ODE1:ODF1"/>
    <mergeCell ref="ODG1:ODH1"/>
    <mergeCell ref="ODI1:ODJ1"/>
    <mergeCell ref="ODK1:ODL1"/>
    <mergeCell ref="ODM1:ODN1"/>
    <mergeCell ref="OFK1:OFL1"/>
    <mergeCell ref="OFM1:OFN1"/>
    <mergeCell ref="OFO1:OFP1"/>
    <mergeCell ref="OFQ1:OFR1"/>
    <mergeCell ref="OFS1:OFT1"/>
    <mergeCell ref="OFU1:OFV1"/>
    <mergeCell ref="OEY1:OEZ1"/>
    <mergeCell ref="OFA1:OFB1"/>
    <mergeCell ref="OFC1:OFD1"/>
    <mergeCell ref="OFE1:OFF1"/>
    <mergeCell ref="OFG1:OFH1"/>
    <mergeCell ref="OFI1:OFJ1"/>
    <mergeCell ref="OEM1:OEN1"/>
    <mergeCell ref="OEO1:OEP1"/>
    <mergeCell ref="OEQ1:OER1"/>
    <mergeCell ref="OES1:OET1"/>
    <mergeCell ref="OEU1:OEV1"/>
    <mergeCell ref="OEW1:OEX1"/>
    <mergeCell ref="OGU1:OGV1"/>
    <mergeCell ref="OGW1:OGX1"/>
    <mergeCell ref="OGY1:OGZ1"/>
    <mergeCell ref="OHA1:OHB1"/>
    <mergeCell ref="OHC1:OHD1"/>
    <mergeCell ref="OHE1:OHF1"/>
    <mergeCell ref="OGI1:OGJ1"/>
    <mergeCell ref="OGK1:OGL1"/>
    <mergeCell ref="OGM1:OGN1"/>
    <mergeCell ref="OGO1:OGP1"/>
    <mergeCell ref="OGQ1:OGR1"/>
    <mergeCell ref="OGS1:OGT1"/>
    <mergeCell ref="OFW1:OFX1"/>
    <mergeCell ref="OFY1:OFZ1"/>
    <mergeCell ref="OGA1:OGB1"/>
    <mergeCell ref="OGC1:OGD1"/>
    <mergeCell ref="OGE1:OGF1"/>
    <mergeCell ref="OGG1:OGH1"/>
    <mergeCell ref="OIE1:OIF1"/>
    <mergeCell ref="OIG1:OIH1"/>
    <mergeCell ref="OII1:OIJ1"/>
    <mergeCell ref="OIK1:OIL1"/>
    <mergeCell ref="OIM1:OIN1"/>
    <mergeCell ref="OIO1:OIP1"/>
    <mergeCell ref="OHS1:OHT1"/>
    <mergeCell ref="OHU1:OHV1"/>
    <mergeCell ref="OHW1:OHX1"/>
    <mergeCell ref="OHY1:OHZ1"/>
    <mergeCell ref="OIA1:OIB1"/>
    <mergeCell ref="OIC1:OID1"/>
    <mergeCell ref="OHG1:OHH1"/>
    <mergeCell ref="OHI1:OHJ1"/>
    <mergeCell ref="OHK1:OHL1"/>
    <mergeCell ref="OHM1:OHN1"/>
    <mergeCell ref="OHO1:OHP1"/>
    <mergeCell ref="OHQ1:OHR1"/>
    <mergeCell ref="OJO1:OJP1"/>
    <mergeCell ref="OJQ1:OJR1"/>
    <mergeCell ref="OJS1:OJT1"/>
    <mergeCell ref="OJU1:OJV1"/>
    <mergeCell ref="OJW1:OJX1"/>
    <mergeCell ref="OJY1:OJZ1"/>
    <mergeCell ref="OJC1:OJD1"/>
    <mergeCell ref="OJE1:OJF1"/>
    <mergeCell ref="OJG1:OJH1"/>
    <mergeCell ref="OJI1:OJJ1"/>
    <mergeCell ref="OJK1:OJL1"/>
    <mergeCell ref="OJM1:OJN1"/>
    <mergeCell ref="OIQ1:OIR1"/>
    <mergeCell ref="OIS1:OIT1"/>
    <mergeCell ref="OIU1:OIV1"/>
    <mergeCell ref="OIW1:OIX1"/>
    <mergeCell ref="OIY1:OIZ1"/>
    <mergeCell ref="OJA1:OJB1"/>
    <mergeCell ref="OKY1:OKZ1"/>
    <mergeCell ref="OLA1:OLB1"/>
    <mergeCell ref="OLC1:OLD1"/>
    <mergeCell ref="OLE1:OLF1"/>
    <mergeCell ref="OLG1:OLH1"/>
    <mergeCell ref="OLI1:OLJ1"/>
    <mergeCell ref="OKM1:OKN1"/>
    <mergeCell ref="OKO1:OKP1"/>
    <mergeCell ref="OKQ1:OKR1"/>
    <mergeCell ref="OKS1:OKT1"/>
    <mergeCell ref="OKU1:OKV1"/>
    <mergeCell ref="OKW1:OKX1"/>
    <mergeCell ref="OKA1:OKB1"/>
    <mergeCell ref="OKC1:OKD1"/>
    <mergeCell ref="OKE1:OKF1"/>
    <mergeCell ref="OKG1:OKH1"/>
    <mergeCell ref="OKI1:OKJ1"/>
    <mergeCell ref="OKK1:OKL1"/>
    <mergeCell ref="OMI1:OMJ1"/>
    <mergeCell ref="OMK1:OML1"/>
    <mergeCell ref="OMM1:OMN1"/>
    <mergeCell ref="OMO1:OMP1"/>
    <mergeCell ref="OMQ1:OMR1"/>
    <mergeCell ref="OMS1:OMT1"/>
    <mergeCell ref="OLW1:OLX1"/>
    <mergeCell ref="OLY1:OLZ1"/>
    <mergeCell ref="OMA1:OMB1"/>
    <mergeCell ref="OMC1:OMD1"/>
    <mergeCell ref="OME1:OMF1"/>
    <mergeCell ref="OMG1:OMH1"/>
    <mergeCell ref="OLK1:OLL1"/>
    <mergeCell ref="OLM1:OLN1"/>
    <mergeCell ref="OLO1:OLP1"/>
    <mergeCell ref="OLQ1:OLR1"/>
    <mergeCell ref="OLS1:OLT1"/>
    <mergeCell ref="OLU1:OLV1"/>
    <mergeCell ref="ONS1:ONT1"/>
    <mergeCell ref="ONU1:ONV1"/>
    <mergeCell ref="ONW1:ONX1"/>
    <mergeCell ref="ONY1:ONZ1"/>
    <mergeCell ref="OOA1:OOB1"/>
    <mergeCell ref="OOC1:OOD1"/>
    <mergeCell ref="ONG1:ONH1"/>
    <mergeCell ref="ONI1:ONJ1"/>
    <mergeCell ref="ONK1:ONL1"/>
    <mergeCell ref="ONM1:ONN1"/>
    <mergeCell ref="ONO1:ONP1"/>
    <mergeCell ref="ONQ1:ONR1"/>
    <mergeCell ref="OMU1:OMV1"/>
    <mergeCell ref="OMW1:OMX1"/>
    <mergeCell ref="OMY1:OMZ1"/>
    <mergeCell ref="ONA1:ONB1"/>
    <mergeCell ref="ONC1:OND1"/>
    <mergeCell ref="ONE1:ONF1"/>
    <mergeCell ref="OPC1:OPD1"/>
    <mergeCell ref="OPE1:OPF1"/>
    <mergeCell ref="OPG1:OPH1"/>
    <mergeCell ref="OPI1:OPJ1"/>
    <mergeCell ref="OPK1:OPL1"/>
    <mergeCell ref="OPM1:OPN1"/>
    <mergeCell ref="OOQ1:OOR1"/>
    <mergeCell ref="OOS1:OOT1"/>
    <mergeCell ref="OOU1:OOV1"/>
    <mergeCell ref="OOW1:OOX1"/>
    <mergeCell ref="OOY1:OOZ1"/>
    <mergeCell ref="OPA1:OPB1"/>
    <mergeCell ref="OOE1:OOF1"/>
    <mergeCell ref="OOG1:OOH1"/>
    <mergeCell ref="OOI1:OOJ1"/>
    <mergeCell ref="OOK1:OOL1"/>
    <mergeCell ref="OOM1:OON1"/>
    <mergeCell ref="OOO1:OOP1"/>
    <mergeCell ref="OQM1:OQN1"/>
    <mergeCell ref="OQO1:OQP1"/>
    <mergeCell ref="OQQ1:OQR1"/>
    <mergeCell ref="OQS1:OQT1"/>
    <mergeCell ref="OQU1:OQV1"/>
    <mergeCell ref="OQW1:OQX1"/>
    <mergeCell ref="OQA1:OQB1"/>
    <mergeCell ref="OQC1:OQD1"/>
    <mergeCell ref="OQE1:OQF1"/>
    <mergeCell ref="OQG1:OQH1"/>
    <mergeCell ref="OQI1:OQJ1"/>
    <mergeCell ref="OQK1:OQL1"/>
    <mergeCell ref="OPO1:OPP1"/>
    <mergeCell ref="OPQ1:OPR1"/>
    <mergeCell ref="OPS1:OPT1"/>
    <mergeCell ref="OPU1:OPV1"/>
    <mergeCell ref="OPW1:OPX1"/>
    <mergeCell ref="OPY1:OPZ1"/>
    <mergeCell ref="ORW1:ORX1"/>
    <mergeCell ref="ORY1:ORZ1"/>
    <mergeCell ref="OSA1:OSB1"/>
    <mergeCell ref="OSC1:OSD1"/>
    <mergeCell ref="OSE1:OSF1"/>
    <mergeCell ref="OSG1:OSH1"/>
    <mergeCell ref="ORK1:ORL1"/>
    <mergeCell ref="ORM1:ORN1"/>
    <mergeCell ref="ORO1:ORP1"/>
    <mergeCell ref="ORQ1:ORR1"/>
    <mergeCell ref="ORS1:ORT1"/>
    <mergeCell ref="ORU1:ORV1"/>
    <mergeCell ref="OQY1:OQZ1"/>
    <mergeCell ref="ORA1:ORB1"/>
    <mergeCell ref="ORC1:ORD1"/>
    <mergeCell ref="ORE1:ORF1"/>
    <mergeCell ref="ORG1:ORH1"/>
    <mergeCell ref="ORI1:ORJ1"/>
    <mergeCell ref="OTG1:OTH1"/>
    <mergeCell ref="OTI1:OTJ1"/>
    <mergeCell ref="OTK1:OTL1"/>
    <mergeCell ref="OTM1:OTN1"/>
    <mergeCell ref="OTO1:OTP1"/>
    <mergeCell ref="OTQ1:OTR1"/>
    <mergeCell ref="OSU1:OSV1"/>
    <mergeCell ref="OSW1:OSX1"/>
    <mergeCell ref="OSY1:OSZ1"/>
    <mergeCell ref="OTA1:OTB1"/>
    <mergeCell ref="OTC1:OTD1"/>
    <mergeCell ref="OTE1:OTF1"/>
    <mergeCell ref="OSI1:OSJ1"/>
    <mergeCell ref="OSK1:OSL1"/>
    <mergeCell ref="OSM1:OSN1"/>
    <mergeCell ref="OSO1:OSP1"/>
    <mergeCell ref="OSQ1:OSR1"/>
    <mergeCell ref="OSS1:OST1"/>
    <mergeCell ref="OUQ1:OUR1"/>
    <mergeCell ref="OUS1:OUT1"/>
    <mergeCell ref="OUU1:OUV1"/>
    <mergeCell ref="OUW1:OUX1"/>
    <mergeCell ref="OUY1:OUZ1"/>
    <mergeCell ref="OVA1:OVB1"/>
    <mergeCell ref="OUE1:OUF1"/>
    <mergeCell ref="OUG1:OUH1"/>
    <mergeCell ref="OUI1:OUJ1"/>
    <mergeCell ref="OUK1:OUL1"/>
    <mergeCell ref="OUM1:OUN1"/>
    <mergeCell ref="OUO1:OUP1"/>
    <mergeCell ref="OTS1:OTT1"/>
    <mergeCell ref="OTU1:OTV1"/>
    <mergeCell ref="OTW1:OTX1"/>
    <mergeCell ref="OTY1:OTZ1"/>
    <mergeCell ref="OUA1:OUB1"/>
    <mergeCell ref="OUC1:OUD1"/>
    <mergeCell ref="OWA1:OWB1"/>
    <mergeCell ref="OWC1:OWD1"/>
    <mergeCell ref="OWE1:OWF1"/>
    <mergeCell ref="OWG1:OWH1"/>
    <mergeCell ref="OWI1:OWJ1"/>
    <mergeCell ref="OWK1:OWL1"/>
    <mergeCell ref="OVO1:OVP1"/>
    <mergeCell ref="OVQ1:OVR1"/>
    <mergeCell ref="OVS1:OVT1"/>
    <mergeCell ref="OVU1:OVV1"/>
    <mergeCell ref="OVW1:OVX1"/>
    <mergeCell ref="OVY1:OVZ1"/>
    <mergeCell ref="OVC1:OVD1"/>
    <mergeCell ref="OVE1:OVF1"/>
    <mergeCell ref="OVG1:OVH1"/>
    <mergeCell ref="OVI1:OVJ1"/>
    <mergeCell ref="OVK1:OVL1"/>
    <mergeCell ref="OVM1:OVN1"/>
    <mergeCell ref="OXK1:OXL1"/>
    <mergeCell ref="OXM1:OXN1"/>
    <mergeCell ref="OXO1:OXP1"/>
    <mergeCell ref="OXQ1:OXR1"/>
    <mergeCell ref="OXS1:OXT1"/>
    <mergeCell ref="OXU1:OXV1"/>
    <mergeCell ref="OWY1:OWZ1"/>
    <mergeCell ref="OXA1:OXB1"/>
    <mergeCell ref="OXC1:OXD1"/>
    <mergeCell ref="OXE1:OXF1"/>
    <mergeCell ref="OXG1:OXH1"/>
    <mergeCell ref="OXI1:OXJ1"/>
    <mergeCell ref="OWM1:OWN1"/>
    <mergeCell ref="OWO1:OWP1"/>
    <mergeCell ref="OWQ1:OWR1"/>
    <mergeCell ref="OWS1:OWT1"/>
    <mergeCell ref="OWU1:OWV1"/>
    <mergeCell ref="OWW1:OWX1"/>
    <mergeCell ref="OYU1:OYV1"/>
    <mergeCell ref="OYW1:OYX1"/>
    <mergeCell ref="OYY1:OYZ1"/>
    <mergeCell ref="OZA1:OZB1"/>
    <mergeCell ref="OZC1:OZD1"/>
    <mergeCell ref="OZE1:OZF1"/>
    <mergeCell ref="OYI1:OYJ1"/>
    <mergeCell ref="OYK1:OYL1"/>
    <mergeCell ref="OYM1:OYN1"/>
    <mergeCell ref="OYO1:OYP1"/>
    <mergeCell ref="OYQ1:OYR1"/>
    <mergeCell ref="OYS1:OYT1"/>
    <mergeCell ref="OXW1:OXX1"/>
    <mergeCell ref="OXY1:OXZ1"/>
    <mergeCell ref="OYA1:OYB1"/>
    <mergeCell ref="OYC1:OYD1"/>
    <mergeCell ref="OYE1:OYF1"/>
    <mergeCell ref="OYG1:OYH1"/>
    <mergeCell ref="PAE1:PAF1"/>
    <mergeCell ref="PAG1:PAH1"/>
    <mergeCell ref="PAI1:PAJ1"/>
    <mergeCell ref="PAK1:PAL1"/>
    <mergeCell ref="PAM1:PAN1"/>
    <mergeCell ref="PAO1:PAP1"/>
    <mergeCell ref="OZS1:OZT1"/>
    <mergeCell ref="OZU1:OZV1"/>
    <mergeCell ref="OZW1:OZX1"/>
    <mergeCell ref="OZY1:OZZ1"/>
    <mergeCell ref="PAA1:PAB1"/>
    <mergeCell ref="PAC1:PAD1"/>
    <mergeCell ref="OZG1:OZH1"/>
    <mergeCell ref="OZI1:OZJ1"/>
    <mergeCell ref="OZK1:OZL1"/>
    <mergeCell ref="OZM1:OZN1"/>
    <mergeCell ref="OZO1:OZP1"/>
    <mergeCell ref="OZQ1:OZR1"/>
    <mergeCell ref="PBO1:PBP1"/>
    <mergeCell ref="PBQ1:PBR1"/>
    <mergeCell ref="PBS1:PBT1"/>
    <mergeCell ref="PBU1:PBV1"/>
    <mergeCell ref="PBW1:PBX1"/>
    <mergeCell ref="PBY1:PBZ1"/>
    <mergeCell ref="PBC1:PBD1"/>
    <mergeCell ref="PBE1:PBF1"/>
    <mergeCell ref="PBG1:PBH1"/>
    <mergeCell ref="PBI1:PBJ1"/>
    <mergeCell ref="PBK1:PBL1"/>
    <mergeCell ref="PBM1:PBN1"/>
    <mergeCell ref="PAQ1:PAR1"/>
    <mergeCell ref="PAS1:PAT1"/>
    <mergeCell ref="PAU1:PAV1"/>
    <mergeCell ref="PAW1:PAX1"/>
    <mergeCell ref="PAY1:PAZ1"/>
    <mergeCell ref="PBA1:PBB1"/>
    <mergeCell ref="PCY1:PCZ1"/>
    <mergeCell ref="PDA1:PDB1"/>
    <mergeCell ref="PDC1:PDD1"/>
    <mergeCell ref="PDE1:PDF1"/>
    <mergeCell ref="PDG1:PDH1"/>
    <mergeCell ref="PDI1:PDJ1"/>
    <mergeCell ref="PCM1:PCN1"/>
    <mergeCell ref="PCO1:PCP1"/>
    <mergeCell ref="PCQ1:PCR1"/>
    <mergeCell ref="PCS1:PCT1"/>
    <mergeCell ref="PCU1:PCV1"/>
    <mergeCell ref="PCW1:PCX1"/>
    <mergeCell ref="PCA1:PCB1"/>
    <mergeCell ref="PCC1:PCD1"/>
    <mergeCell ref="PCE1:PCF1"/>
    <mergeCell ref="PCG1:PCH1"/>
    <mergeCell ref="PCI1:PCJ1"/>
    <mergeCell ref="PCK1:PCL1"/>
    <mergeCell ref="PEI1:PEJ1"/>
    <mergeCell ref="PEK1:PEL1"/>
    <mergeCell ref="PEM1:PEN1"/>
    <mergeCell ref="PEO1:PEP1"/>
    <mergeCell ref="PEQ1:PER1"/>
    <mergeCell ref="PES1:PET1"/>
    <mergeCell ref="PDW1:PDX1"/>
    <mergeCell ref="PDY1:PDZ1"/>
    <mergeCell ref="PEA1:PEB1"/>
    <mergeCell ref="PEC1:PED1"/>
    <mergeCell ref="PEE1:PEF1"/>
    <mergeCell ref="PEG1:PEH1"/>
    <mergeCell ref="PDK1:PDL1"/>
    <mergeCell ref="PDM1:PDN1"/>
    <mergeCell ref="PDO1:PDP1"/>
    <mergeCell ref="PDQ1:PDR1"/>
    <mergeCell ref="PDS1:PDT1"/>
    <mergeCell ref="PDU1:PDV1"/>
    <mergeCell ref="PFS1:PFT1"/>
    <mergeCell ref="PFU1:PFV1"/>
    <mergeCell ref="PFW1:PFX1"/>
    <mergeCell ref="PFY1:PFZ1"/>
    <mergeCell ref="PGA1:PGB1"/>
    <mergeCell ref="PGC1:PGD1"/>
    <mergeCell ref="PFG1:PFH1"/>
    <mergeCell ref="PFI1:PFJ1"/>
    <mergeCell ref="PFK1:PFL1"/>
    <mergeCell ref="PFM1:PFN1"/>
    <mergeCell ref="PFO1:PFP1"/>
    <mergeCell ref="PFQ1:PFR1"/>
    <mergeCell ref="PEU1:PEV1"/>
    <mergeCell ref="PEW1:PEX1"/>
    <mergeCell ref="PEY1:PEZ1"/>
    <mergeCell ref="PFA1:PFB1"/>
    <mergeCell ref="PFC1:PFD1"/>
    <mergeCell ref="PFE1:PFF1"/>
    <mergeCell ref="PHC1:PHD1"/>
    <mergeCell ref="PHE1:PHF1"/>
    <mergeCell ref="PHG1:PHH1"/>
    <mergeCell ref="PHI1:PHJ1"/>
    <mergeCell ref="PHK1:PHL1"/>
    <mergeCell ref="PHM1:PHN1"/>
    <mergeCell ref="PGQ1:PGR1"/>
    <mergeCell ref="PGS1:PGT1"/>
    <mergeCell ref="PGU1:PGV1"/>
    <mergeCell ref="PGW1:PGX1"/>
    <mergeCell ref="PGY1:PGZ1"/>
    <mergeCell ref="PHA1:PHB1"/>
    <mergeCell ref="PGE1:PGF1"/>
    <mergeCell ref="PGG1:PGH1"/>
    <mergeCell ref="PGI1:PGJ1"/>
    <mergeCell ref="PGK1:PGL1"/>
    <mergeCell ref="PGM1:PGN1"/>
    <mergeCell ref="PGO1:PGP1"/>
    <mergeCell ref="PIM1:PIN1"/>
    <mergeCell ref="PIO1:PIP1"/>
    <mergeCell ref="PIQ1:PIR1"/>
    <mergeCell ref="PIS1:PIT1"/>
    <mergeCell ref="PIU1:PIV1"/>
    <mergeCell ref="PIW1:PIX1"/>
    <mergeCell ref="PIA1:PIB1"/>
    <mergeCell ref="PIC1:PID1"/>
    <mergeCell ref="PIE1:PIF1"/>
    <mergeCell ref="PIG1:PIH1"/>
    <mergeCell ref="PII1:PIJ1"/>
    <mergeCell ref="PIK1:PIL1"/>
    <mergeCell ref="PHO1:PHP1"/>
    <mergeCell ref="PHQ1:PHR1"/>
    <mergeCell ref="PHS1:PHT1"/>
    <mergeCell ref="PHU1:PHV1"/>
    <mergeCell ref="PHW1:PHX1"/>
    <mergeCell ref="PHY1:PHZ1"/>
    <mergeCell ref="PJW1:PJX1"/>
    <mergeCell ref="PJY1:PJZ1"/>
    <mergeCell ref="PKA1:PKB1"/>
    <mergeCell ref="PKC1:PKD1"/>
    <mergeCell ref="PKE1:PKF1"/>
    <mergeCell ref="PKG1:PKH1"/>
    <mergeCell ref="PJK1:PJL1"/>
    <mergeCell ref="PJM1:PJN1"/>
    <mergeCell ref="PJO1:PJP1"/>
    <mergeCell ref="PJQ1:PJR1"/>
    <mergeCell ref="PJS1:PJT1"/>
    <mergeCell ref="PJU1:PJV1"/>
    <mergeCell ref="PIY1:PIZ1"/>
    <mergeCell ref="PJA1:PJB1"/>
    <mergeCell ref="PJC1:PJD1"/>
    <mergeCell ref="PJE1:PJF1"/>
    <mergeCell ref="PJG1:PJH1"/>
    <mergeCell ref="PJI1:PJJ1"/>
    <mergeCell ref="PLG1:PLH1"/>
    <mergeCell ref="PLI1:PLJ1"/>
    <mergeCell ref="PLK1:PLL1"/>
    <mergeCell ref="PLM1:PLN1"/>
    <mergeCell ref="PLO1:PLP1"/>
    <mergeCell ref="PLQ1:PLR1"/>
    <mergeCell ref="PKU1:PKV1"/>
    <mergeCell ref="PKW1:PKX1"/>
    <mergeCell ref="PKY1:PKZ1"/>
    <mergeCell ref="PLA1:PLB1"/>
    <mergeCell ref="PLC1:PLD1"/>
    <mergeCell ref="PLE1:PLF1"/>
    <mergeCell ref="PKI1:PKJ1"/>
    <mergeCell ref="PKK1:PKL1"/>
    <mergeCell ref="PKM1:PKN1"/>
    <mergeCell ref="PKO1:PKP1"/>
    <mergeCell ref="PKQ1:PKR1"/>
    <mergeCell ref="PKS1:PKT1"/>
    <mergeCell ref="PMQ1:PMR1"/>
    <mergeCell ref="PMS1:PMT1"/>
    <mergeCell ref="PMU1:PMV1"/>
    <mergeCell ref="PMW1:PMX1"/>
    <mergeCell ref="PMY1:PMZ1"/>
    <mergeCell ref="PNA1:PNB1"/>
    <mergeCell ref="PME1:PMF1"/>
    <mergeCell ref="PMG1:PMH1"/>
    <mergeCell ref="PMI1:PMJ1"/>
    <mergeCell ref="PMK1:PML1"/>
    <mergeCell ref="PMM1:PMN1"/>
    <mergeCell ref="PMO1:PMP1"/>
    <mergeCell ref="PLS1:PLT1"/>
    <mergeCell ref="PLU1:PLV1"/>
    <mergeCell ref="PLW1:PLX1"/>
    <mergeCell ref="PLY1:PLZ1"/>
    <mergeCell ref="PMA1:PMB1"/>
    <mergeCell ref="PMC1:PMD1"/>
    <mergeCell ref="POA1:POB1"/>
    <mergeCell ref="POC1:POD1"/>
    <mergeCell ref="POE1:POF1"/>
    <mergeCell ref="POG1:POH1"/>
    <mergeCell ref="POI1:POJ1"/>
    <mergeCell ref="POK1:POL1"/>
    <mergeCell ref="PNO1:PNP1"/>
    <mergeCell ref="PNQ1:PNR1"/>
    <mergeCell ref="PNS1:PNT1"/>
    <mergeCell ref="PNU1:PNV1"/>
    <mergeCell ref="PNW1:PNX1"/>
    <mergeCell ref="PNY1:PNZ1"/>
    <mergeCell ref="PNC1:PND1"/>
    <mergeCell ref="PNE1:PNF1"/>
    <mergeCell ref="PNG1:PNH1"/>
    <mergeCell ref="PNI1:PNJ1"/>
    <mergeCell ref="PNK1:PNL1"/>
    <mergeCell ref="PNM1:PNN1"/>
    <mergeCell ref="PPK1:PPL1"/>
    <mergeCell ref="PPM1:PPN1"/>
    <mergeCell ref="PPO1:PPP1"/>
    <mergeCell ref="PPQ1:PPR1"/>
    <mergeCell ref="PPS1:PPT1"/>
    <mergeCell ref="PPU1:PPV1"/>
    <mergeCell ref="POY1:POZ1"/>
    <mergeCell ref="PPA1:PPB1"/>
    <mergeCell ref="PPC1:PPD1"/>
    <mergeCell ref="PPE1:PPF1"/>
    <mergeCell ref="PPG1:PPH1"/>
    <mergeCell ref="PPI1:PPJ1"/>
    <mergeCell ref="POM1:PON1"/>
    <mergeCell ref="POO1:POP1"/>
    <mergeCell ref="POQ1:POR1"/>
    <mergeCell ref="POS1:POT1"/>
    <mergeCell ref="POU1:POV1"/>
    <mergeCell ref="POW1:POX1"/>
    <mergeCell ref="PQU1:PQV1"/>
    <mergeCell ref="PQW1:PQX1"/>
    <mergeCell ref="PQY1:PQZ1"/>
    <mergeCell ref="PRA1:PRB1"/>
    <mergeCell ref="PRC1:PRD1"/>
    <mergeCell ref="PRE1:PRF1"/>
    <mergeCell ref="PQI1:PQJ1"/>
    <mergeCell ref="PQK1:PQL1"/>
    <mergeCell ref="PQM1:PQN1"/>
    <mergeCell ref="PQO1:PQP1"/>
    <mergeCell ref="PQQ1:PQR1"/>
    <mergeCell ref="PQS1:PQT1"/>
    <mergeCell ref="PPW1:PPX1"/>
    <mergeCell ref="PPY1:PPZ1"/>
    <mergeCell ref="PQA1:PQB1"/>
    <mergeCell ref="PQC1:PQD1"/>
    <mergeCell ref="PQE1:PQF1"/>
    <mergeCell ref="PQG1:PQH1"/>
    <mergeCell ref="PSE1:PSF1"/>
    <mergeCell ref="PSG1:PSH1"/>
    <mergeCell ref="PSI1:PSJ1"/>
    <mergeCell ref="PSK1:PSL1"/>
    <mergeCell ref="PSM1:PSN1"/>
    <mergeCell ref="PSO1:PSP1"/>
    <mergeCell ref="PRS1:PRT1"/>
    <mergeCell ref="PRU1:PRV1"/>
    <mergeCell ref="PRW1:PRX1"/>
    <mergeCell ref="PRY1:PRZ1"/>
    <mergeCell ref="PSA1:PSB1"/>
    <mergeCell ref="PSC1:PSD1"/>
    <mergeCell ref="PRG1:PRH1"/>
    <mergeCell ref="PRI1:PRJ1"/>
    <mergeCell ref="PRK1:PRL1"/>
    <mergeCell ref="PRM1:PRN1"/>
    <mergeCell ref="PRO1:PRP1"/>
    <mergeCell ref="PRQ1:PRR1"/>
    <mergeCell ref="PTO1:PTP1"/>
    <mergeCell ref="PTQ1:PTR1"/>
    <mergeCell ref="PTS1:PTT1"/>
    <mergeCell ref="PTU1:PTV1"/>
    <mergeCell ref="PTW1:PTX1"/>
    <mergeCell ref="PTY1:PTZ1"/>
    <mergeCell ref="PTC1:PTD1"/>
    <mergeCell ref="PTE1:PTF1"/>
    <mergeCell ref="PTG1:PTH1"/>
    <mergeCell ref="PTI1:PTJ1"/>
    <mergeCell ref="PTK1:PTL1"/>
    <mergeCell ref="PTM1:PTN1"/>
    <mergeCell ref="PSQ1:PSR1"/>
    <mergeCell ref="PSS1:PST1"/>
    <mergeCell ref="PSU1:PSV1"/>
    <mergeCell ref="PSW1:PSX1"/>
    <mergeCell ref="PSY1:PSZ1"/>
    <mergeCell ref="PTA1:PTB1"/>
    <mergeCell ref="PUY1:PUZ1"/>
    <mergeCell ref="PVA1:PVB1"/>
    <mergeCell ref="PVC1:PVD1"/>
    <mergeCell ref="PVE1:PVF1"/>
    <mergeCell ref="PVG1:PVH1"/>
    <mergeCell ref="PVI1:PVJ1"/>
    <mergeCell ref="PUM1:PUN1"/>
    <mergeCell ref="PUO1:PUP1"/>
    <mergeCell ref="PUQ1:PUR1"/>
    <mergeCell ref="PUS1:PUT1"/>
    <mergeCell ref="PUU1:PUV1"/>
    <mergeCell ref="PUW1:PUX1"/>
    <mergeCell ref="PUA1:PUB1"/>
    <mergeCell ref="PUC1:PUD1"/>
    <mergeCell ref="PUE1:PUF1"/>
    <mergeCell ref="PUG1:PUH1"/>
    <mergeCell ref="PUI1:PUJ1"/>
    <mergeCell ref="PUK1:PUL1"/>
    <mergeCell ref="PWI1:PWJ1"/>
    <mergeCell ref="PWK1:PWL1"/>
    <mergeCell ref="PWM1:PWN1"/>
    <mergeCell ref="PWO1:PWP1"/>
    <mergeCell ref="PWQ1:PWR1"/>
    <mergeCell ref="PWS1:PWT1"/>
    <mergeCell ref="PVW1:PVX1"/>
    <mergeCell ref="PVY1:PVZ1"/>
    <mergeCell ref="PWA1:PWB1"/>
    <mergeCell ref="PWC1:PWD1"/>
    <mergeCell ref="PWE1:PWF1"/>
    <mergeCell ref="PWG1:PWH1"/>
    <mergeCell ref="PVK1:PVL1"/>
    <mergeCell ref="PVM1:PVN1"/>
    <mergeCell ref="PVO1:PVP1"/>
    <mergeCell ref="PVQ1:PVR1"/>
    <mergeCell ref="PVS1:PVT1"/>
    <mergeCell ref="PVU1:PVV1"/>
    <mergeCell ref="PXS1:PXT1"/>
    <mergeCell ref="PXU1:PXV1"/>
    <mergeCell ref="PXW1:PXX1"/>
    <mergeCell ref="PXY1:PXZ1"/>
    <mergeCell ref="PYA1:PYB1"/>
    <mergeCell ref="PYC1:PYD1"/>
    <mergeCell ref="PXG1:PXH1"/>
    <mergeCell ref="PXI1:PXJ1"/>
    <mergeCell ref="PXK1:PXL1"/>
    <mergeCell ref="PXM1:PXN1"/>
    <mergeCell ref="PXO1:PXP1"/>
    <mergeCell ref="PXQ1:PXR1"/>
    <mergeCell ref="PWU1:PWV1"/>
    <mergeCell ref="PWW1:PWX1"/>
    <mergeCell ref="PWY1:PWZ1"/>
    <mergeCell ref="PXA1:PXB1"/>
    <mergeCell ref="PXC1:PXD1"/>
    <mergeCell ref="PXE1:PXF1"/>
    <mergeCell ref="PZC1:PZD1"/>
    <mergeCell ref="PZE1:PZF1"/>
    <mergeCell ref="PZG1:PZH1"/>
    <mergeCell ref="PZI1:PZJ1"/>
    <mergeCell ref="PZK1:PZL1"/>
    <mergeCell ref="PZM1:PZN1"/>
    <mergeCell ref="PYQ1:PYR1"/>
    <mergeCell ref="PYS1:PYT1"/>
    <mergeCell ref="PYU1:PYV1"/>
    <mergeCell ref="PYW1:PYX1"/>
    <mergeCell ref="PYY1:PYZ1"/>
    <mergeCell ref="PZA1:PZB1"/>
    <mergeCell ref="PYE1:PYF1"/>
    <mergeCell ref="PYG1:PYH1"/>
    <mergeCell ref="PYI1:PYJ1"/>
    <mergeCell ref="PYK1:PYL1"/>
    <mergeCell ref="PYM1:PYN1"/>
    <mergeCell ref="PYO1:PYP1"/>
    <mergeCell ref="QAM1:QAN1"/>
    <mergeCell ref="QAO1:QAP1"/>
    <mergeCell ref="QAQ1:QAR1"/>
    <mergeCell ref="QAS1:QAT1"/>
    <mergeCell ref="QAU1:QAV1"/>
    <mergeCell ref="QAW1:QAX1"/>
    <mergeCell ref="QAA1:QAB1"/>
    <mergeCell ref="QAC1:QAD1"/>
    <mergeCell ref="QAE1:QAF1"/>
    <mergeCell ref="QAG1:QAH1"/>
    <mergeCell ref="QAI1:QAJ1"/>
    <mergeCell ref="QAK1:QAL1"/>
    <mergeCell ref="PZO1:PZP1"/>
    <mergeCell ref="PZQ1:PZR1"/>
    <mergeCell ref="PZS1:PZT1"/>
    <mergeCell ref="PZU1:PZV1"/>
    <mergeCell ref="PZW1:PZX1"/>
    <mergeCell ref="PZY1:PZZ1"/>
    <mergeCell ref="QBW1:QBX1"/>
    <mergeCell ref="QBY1:QBZ1"/>
    <mergeCell ref="QCA1:QCB1"/>
    <mergeCell ref="QCC1:QCD1"/>
    <mergeCell ref="QCE1:QCF1"/>
    <mergeCell ref="QCG1:QCH1"/>
    <mergeCell ref="QBK1:QBL1"/>
    <mergeCell ref="QBM1:QBN1"/>
    <mergeCell ref="QBO1:QBP1"/>
    <mergeCell ref="QBQ1:QBR1"/>
    <mergeCell ref="QBS1:QBT1"/>
    <mergeCell ref="QBU1:QBV1"/>
    <mergeCell ref="QAY1:QAZ1"/>
    <mergeCell ref="QBA1:QBB1"/>
    <mergeCell ref="QBC1:QBD1"/>
    <mergeCell ref="QBE1:QBF1"/>
    <mergeCell ref="QBG1:QBH1"/>
    <mergeCell ref="QBI1:QBJ1"/>
    <mergeCell ref="QDG1:QDH1"/>
    <mergeCell ref="QDI1:QDJ1"/>
    <mergeCell ref="QDK1:QDL1"/>
    <mergeCell ref="QDM1:QDN1"/>
    <mergeCell ref="QDO1:QDP1"/>
    <mergeCell ref="QDQ1:QDR1"/>
    <mergeCell ref="QCU1:QCV1"/>
    <mergeCell ref="QCW1:QCX1"/>
    <mergeCell ref="QCY1:QCZ1"/>
    <mergeCell ref="QDA1:QDB1"/>
    <mergeCell ref="QDC1:QDD1"/>
    <mergeCell ref="QDE1:QDF1"/>
    <mergeCell ref="QCI1:QCJ1"/>
    <mergeCell ref="QCK1:QCL1"/>
    <mergeCell ref="QCM1:QCN1"/>
    <mergeCell ref="QCO1:QCP1"/>
    <mergeCell ref="QCQ1:QCR1"/>
    <mergeCell ref="QCS1:QCT1"/>
    <mergeCell ref="QEQ1:QER1"/>
    <mergeCell ref="QES1:QET1"/>
    <mergeCell ref="QEU1:QEV1"/>
    <mergeCell ref="QEW1:QEX1"/>
    <mergeCell ref="QEY1:QEZ1"/>
    <mergeCell ref="QFA1:QFB1"/>
    <mergeCell ref="QEE1:QEF1"/>
    <mergeCell ref="QEG1:QEH1"/>
    <mergeCell ref="QEI1:QEJ1"/>
    <mergeCell ref="QEK1:QEL1"/>
    <mergeCell ref="QEM1:QEN1"/>
    <mergeCell ref="QEO1:QEP1"/>
    <mergeCell ref="QDS1:QDT1"/>
    <mergeCell ref="QDU1:QDV1"/>
    <mergeCell ref="QDW1:QDX1"/>
    <mergeCell ref="QDY1:QDZ1"/>
    <mergeCell ref="QEA1:QEB1"/>
    <mergeCell ref="QEC1:QED1"/>
    <mergeCell ref="QGA1:QGB1"/>
    <mergeCell ref="QGC1:QGD1"/>
    <mergeCell ref="QGE1:QGF1"/>
    <mergeCell ref="QGG1:QGH1"/>
    <mergeCell ref="QGI1:QGJ1"/>
    <mergeCell ref="QGK1:QGL1"/>
    <mergeCell ref="QFO1:QFP1"/>
    <mergeCell ref="QFQ1:QFR1"/>
    <mergeCell ref="QFS1:QFT1"/>
    <mergeCell ref="QFU1:QFV1"/>
    <mergeCell ref="QFW1:QFX1"/>
    <mergeCell ref="QFY1:QFZ1"/>
    <mergeCell ref="QFC1:QFD1"/>
    <mergeCell ref="QFE1:QFF1"/>
    <mergeCell ref="QFG1:QFH1"/>
    <mergeCell ref="QFI1:QFJ1"/>
    <mergeCell ref="QFK1:QFL1"/>
    <mergeCell ref="QFM1:QFN1"/>
    <mergeCell ref="QHK1:QHL1"/>
    <mergeCell ref="QHM1:QHN1"/>
    <mergeCell ref="QHO1:QHP1"/>
    <mergeCell ref="QHQ1:QHR1"/>
    <mergeCell ref="QHS1:QHT1"/>
    <mergeCell ref="QHU1:QHV1"/>
    <mergeCell ref="QGY1:QGZ1"/>
    <mergeCell ref="QHA1:QHB1"/>
    <mergeCell ref="QHC1:QHD1"/>
    <mergeCell ref="QHE1:QHF1"/>
    <mergeCell ref="QHG1:QHH1"/>
    <mergeCell ref="QHI1:QHJ1"/>
    <mergeCell ref="QGM1:QGN1"/>
    <mergeCell ref="QGO1:QGP1"/>
    <mergeCell ref="QGQ1:QGR1"/>
    <mergeCell ref="QGS1:QGT1"/>
    <mergeCell ref="QGU1:QGV1"/>
    <mergeCell ref="QGW1:QGX1"/>
    <mergeCell ref="QIU1:QIV1"/>
    <mergeCell ref="QIW1:QIX1"/>
    <mergeCell ref="QIY1:QIZ1"/>
    <mergeCell ref="QJA1:QJB1"/>
    <mergeCell ref="QJC1:QJD1"/>
    <mergeCell ref="QJE1:QJF1"/>
    <mergeCell ref="QII1:QIJ1"/>
    <mergeCell ref="QIK1:QIL1"/>
    <mergeCell ref="QIM1:QIN1"/>
    <mergeCell ref="QIO1:QIP1"/>
    <mergeCell ref="QIQ1:QIR1"/>
    <mergeCell ref="QIS1:QIT1"/>
    <mergeCell ref="QHW1:QHX1"/>
    <mergeCell ref="QHY1:QHZ1"/>
    <mergeCell ref="QIA1:QIB1"/>
    <mergeCell ref="QIC1:QID1"/>
    <mergeCell ref="QIE1:QIF1"/>
    <mergeCell ref="QIG1:QIH1"/>
    <mergeCell ref="QKE1:QKF1"/>
    <mergeCell ref="QKG1:QKH1"/>
    <mergeCell ref="QKI1:QKJ1"/>
    <mergeCell ref="QKK1:QKL1"/>
    <mergeCell ref="QKM1:QKN1"/>
    <mergeCell ref="QKO1:QKP1"/>
    <mergeCell ref="QJS1:QJT1"/>
    <mergeCell ref="QJU1:QJV1"/>
    <mergeCell ref="QJW1:QJX1"/>
    <mergeCell ref="QJY1:QJZ1"/>
    <mergeCell ref="QKA1:QKB1"/>
    <mergeCell ref="QKC1:QKD1"/>
    <mergeCell ref="QJG1:QJH1"/>
    <mergeCell ref="QJI1:QJJ1"/>
    <mergeCell ref="QJK1:QJL1"/>
    <mergeCell ref="QJM1:QJN1"/>
    <mergeCell ref="QJO1:QJP1"/>
    <mergeCell ref="QJQ1:QJR1"/>
    <mergeCell ref="QLO1:QLP1"/>
    <mergeCell ref="QLQ1:QLR1"/>
    <mergeCell ref="QLS1:QLT1"/>
    <mergeCell ref="QLU1:QLV1"/>
    <mergeCell ref="QLW1:QLX1"/>
    <mergeCell ref="QLY1:QLZ1"/>
    <mergeCell ref="QLC1:QLD1"/>
    <mergeCell ref="QLE1:QLF1"/>
    <mergeCell ref="QLG1:QLH1"/>
    <mergeCell ref="QLI1:QLJ1"/>
    <mergeCell ref="QLK1:QLL1"/>
    <mergeCell ref="QLM1:QLN1"/>
    <mergeCell ref="QKQ1:QKR1"/>
    <mergeCell ref="QKS1:QKT1"/>
    <mergeCell ref="QKU1:QKV1"/>
    <mergeCell ref="QKW1:QKX1"/>
    <mergeCell ref="QKY1:QKZ1"/>
    <mergeCell ref="QLA1:QLB1"/>
    <mergeCell ref="QMY1:QMZ1"/>
    <mergeCell ref="QNA1:QNB1"/>
    <mergeCell ref="QNC1:QND1"/>
    <mergeCell ref="QNE1:QNF1"/>
    <mergeCell ref="QNG1:QNH1"/>
    <mergeCell ref="QNI1:QNJ1"/>
    <mergeCell ref="QMM1:QMN1"/>
    <mergeCell ref="QMO1:QMP1"/>
    <mergeCell ref="QMQ1:QMR1"/>
    <mergeCell ref="QMS1:QMT1"/>
    <mergeCell ref="QMU1:QMV1"/>
    <mergeCell ref="QMW1:QMX1"/>
    <mergeCell ref="QMA1:QMB1"/>
    <mergeCell ref="QMC1:QMD1"/>
    <mergeCell ref="QME1:QMF1"/>
    <mergeCell ref="QMG1:QMH1"/>
    <mergeCell ref="QMI1:QMJ1"/>
    <mergeCell ref="QMK1:QML1"/>
    <mergeCell ref="QOI1:QOJ1"/>
    <mergeCell ref="QOK1:QOL1"/>
    <mergeCell ref="QOM1:QON1"/>
    <mergeCell ref="QOO1:QOP1"/>
    <mergeCell ref="QOQ1:QOR1"/>
    <mergeCell ref="QOS1:QOT1"/>
    <mergeCell ref="QNW1:QNX1"/>
    <mergeCell ref="QNY1:QNZ1"/>
    <mergeCell ref="QOA1:QOB1"/>
    <mergeCell ref="QOC1:QOD1"/>
    <mergeCell ref="QOE1:QOF1"/>
    <mergeCell ref="QOG1:QOH1"/>
    <mergeCell ref="QNK1:QNL1"/>
    <mergeCell ref="QNM1:QNN1"/>
    <mergeCell ref="QNO1:QNP1"/>
    <mergeCell ref="QNQ1:QNR1"/>
    <mergeCell ref="QNS1:QNT1"/>
    <mergeCell ref="QNU1:QNV1"/>
    <mergeCell ref="QPS1:QPT1"/>
    <mergeCell ref="QPU1:QPV1"/>
    <mergeCell ref="QPW1:QPX1"/>
    <mergeCell ref="QPY1:QPZ1"/>
    <mergeCell ref="QQA1:QQB1"/>
    <mergeCell ref="QQC1:QQD1"/>
    <mergeCell ref="QPG1:QPH1"/>
    <mergeCell ref="QPI1:QPJ1"/>
    <mergeCell ref="QPK1:QPL1"/>
    <mergeCell ref="QPM1:QPN1"/>
    <mergeCell ref="QPO1:QPP1"/>
    <mergeCell ref="QPQ1:QPR1"/>
    <mergeCell ref="QOU1:QOV1"/>
    <mergeCell ref="QOW1:QOX1"/>
    <mergeCell ref="QOY1:QOZ1"/>
    <mergeCell ref="QPA1:QPB1"/>
    <mergeCell ref="QPC1:QPD1"/>
    <mergeCell ref="QPE1:QPF1"/>
    <mergeCell ref="QRC1:QRD1"/>
    <mergeCell ref="QRE1:QRF1"/>
    <mergeCell ref="QRG1:QRH1"/>
    <mergeCell ref="QRI1:QRJ1"/>
    <mergeCell ref="QRK1:QRL1"/>
    <mergeCell ref="QRM1:QRN1"/>
    <mergeCell ref="QQQ1:QQR1"/>
    <mergeCell ref="QQS1:QQT1"/>
    <mergeCell ref="QQU1:QQV1"/>
    <mergeCell ref="QQW1:QQX1"/>
    <mergeCell ref="QQY1:QQZ1"/>
    <mergeCell ref="QRA1:QRB1"/>
    <mergeCell ref="QQE1:QQF1"/>
    <mergeCell ref="QQG1:QQH1"/>
    <mergeCell ref="QQI1:QQJ1"/>
    <mergeCell ref="QQK1:QQL1"/>
    <mergeCell ref="QQM1:QQN1"/>
    <mergeCell ref="QQO1:QQP1"/>
    <mergeCell ref="QSM1:QSN1"/>
    <mergeCell ref="QSO1:QSP1"/>
    <mergeCell ref="QSQ1:QSR1"/>
    <mergeCell ref="QSS1:QST1"/>
    <mergeCell ref="QSU1:QSV1"/>
    <mergeCell ref="QSW1:QSX1"/>
    <mergeCell ref="QSA1:QSB1"/>
    <mergeCell ref="QSC1:QSD1"/>
    <mergeCell ref="QSE1:QSF1"/>
    <mergeCell ref="QSG1:QSH1"/>
    <mergeCell ref="QSI1:QSJ1"/>
    <mergeCell ref="QSK1:QSL1"/>
    <mergeCell ref="QRO1:QRP1"/>
    <mergeCell ref="QRQ1:QRR1"/>
    <mergeCell ref="QRS1:QRT1"/>
    <mergeCell ref="QRU1:QRV1"/>
    <mergeCell ref="QRW1:QRX1"/>
    <mergeCell ref="QRY1:QRZ1"/>
    <mergeCell ref="QTW1:QTX1"/>
    <mergeCell ref="QTY1:QTZ1"/>
    <mergeCell ref="QUA1:QUB1"/>
    <mergeCell ref="QUC1:QUD1"/>
    <mergeCell ref="QUE1:QUF1"/>
    <mergeCell ref="QUG1:QUH1"/>
    <mergeCell ref="QTK1:QTL1"/>
    <mergeCell ref="QTM1:QTN1"/>
    <mergeCell ref="QTO1:QTP1"/>
    <mergeCell ref="QTQ1:QTR1"/>
    <mergeCell ref="QTS1:QTT1"/>
    <mergeCell ref="QTU1:QTV1"/>
    <mergeCell ref="QSY1:QSZ1"/>
    <mergeCell ref="QTA1:QTB1"/>
    <mergeCell ref="QTC1:QTD1"/>
    <mergeCell ref="QTE1:QTF1"/>
    <mergeCell ref="QTG1:QTH1"/>
    <mergeCell ref="QTI1:QTJ1"/>
    <mergeCell ref="QVG1:QVH1"/>
    <mergeCell ref="QVI1:QVJ1"/>
    <mergeCell ref="QVK1:QVL1"/>
    <mergeCell ref="QVM1:QVN1"/>
    <mergeCell ref="QVO1:QVP1"/>
    <mergeCell ref="QVQ1:QVR1"/>
    <mergeCell ref="QUU1:QUV1"/>
    <mergeCell ref="QUW1:QUX1"/>
    <mergeCell ref="QUY1:QUZ1"/>
    <mergeCell ref="QVA1:QVB1"/>
    <mergeCell ref="QVC1:QVD1"/>
    <mergeCell ref="QVE1:QVF1"/>
    <mergeCell ref="QUI1:QUJ1"/>
    <mergeCell ref="QUK1:QUL1"/>
    <mergeCell ref="QUM1:QUN1"/>
    <mergeCell ref="QUO1:QUP1"/>
    <mergeCell ref="QUQ1:QUR1"/>
    <mergeCell ref="QUS1:QUT1"/>
    <mergeCell ref="QWQ1:QWR1"/>
    <mergeCell ref="QWS1:QWT1"/>
    <mergeCell ref="QWU1:QWV1"/>
    <mergeCell ref="QWW1:QWX1"/>
    <mergeCell ref="QWY1:QWZ1"/>
    <mergeCell ref="QXA1:QXB1"/>
    <mergeCell ref="QWE1:QWF1"/>
    <mergeCell ref="QWG1:QWH1"/>
    <mergeCell ref="QWI1:QWJ1"/>
    <mergeCell ref="QWK1:QWL1"/>
    <mergeCell ref="QWM1:QWN1"/>
    <mergeCell ref="QWO1:QWP1"/>
    <mergeCell ref="QVS1:QVT1"/>
    <mergeCell ref="QVU1:QVV1"/>
    <mergeCell ref="QVW1:QVX1"/>
    <mergeCell ref="QVY1:QVZ1"/>
    <mergeCell ref="QWA1:QWB1"/>
    <mergeCell ref="QWC1:QWD1"/>
    <mergeCell ref="QYA1:QYB1"/>
    <mergeCell ref="QYC1:QYD1"/>
    <mergeCell ref="QYE1:QYF1"/>
    <mergeCell ref="QYG1:QYH1"/>
    <mergeCell ref="QYI1:QYJ1"/>
    <mergeCell ref="QYK1:QYL1"/>
    <mergeCell ref="QXO1:QXP1"/>
    <mergeCell ref="QXQ1:QXR1"/>
    <mergeCell ref="QXS1:QXT1"/>
    <mergeCell ref="QXU1:QXV1"/>
    <mergeCell ref="QXW1:QXX1"/>
    <mergeCell ref="QXY1:QXZ1"/>
    <mergeCell ref="QXC1:QXD1"/>
    <mergeCell ref="QXE1:QXF1"/>
    <mergeCell ref="QXG1:QXH1"/>
    <mergeCell ref="QXI1:QXJ1"/>
    <mergeCell ref="QXK1:QXL1"/>
    <mergeCell ref="QXM1:QXN1"/>
    <mergeCell ref="QZK1:QZL1"/>
    <mergeCell ref="QZM1:QZN1"/>
    <mergeCell ref="QZO1:QZP1"/>
    <mergeCell ref="QZQ1:QZR1"/>
    <mergeCell ref="QZS1:QZT1"/>
    <mergeCell ref="QZU1:QZV1"/>
    <mergeCell ref="QYY1:QYZ1"/>
    <mergeCell ref="QZA1:QZB1"/>
    <mergeCell ref="QZC1:QZD1"/>
    <mergeCell ref="QZE1:QZF1"/>
    <mergeCell ref="QZG1:QZH1"/>
    <mergeCell ref="QZI1:QZJ1"/>
    <mergeCell ref="QYM1:QYN1"/>
    <mergeCell ref="QYO1:QYP1"/>
    <mergeCell ref="QYQ1:QYR1"/>
    <mergeCell ref="QYS1:QYT1"/>
    <mergeCell ref="QYU1:QYV1"/>
    <mergeCell ref="QYW1:QYX1"/>
    <mergeCell ref="RAU1:RAV1"/>
    <mergeCell ref="RAW1:RAX1"/>
    <mergeCell ref="RAY1:RAZ1"/>
    <mergeCell ref="RBA1:RBB1"/>
    <mergeCell ref="RBC1:RBD1"/>
    <mergeCell ref="RBE1:RBF1"/>
    <mergeCell ref="RAI1:RAJ1"/>
    <mergeCell ref="RAK1:RAL1"/>
    <mergeCell ref="RAM1:RAN1"/>
    <mergeCell ref="RAO1:RAP1"/>
    <mergeCell ref="RAQ1:RAR1"/>
    <mergeCell ref="RAS1:RAT1"/>
    <mergeCell ref="QZW1:QZX1"/>
    <mergeCell ref="QZY1:QZZ1"/>
    <mergeCell ref="RAA1:RAB1"/>
    <mergeCell ref="RAC1:RAD1"/>
    <mergeCell ref="RAE1:RAF1"/>
    <mergeCell ref="RAG1:RAH1"/>
    <mergeCell ref="RCE1:RCF1"/>
    <mergeCell ref="RCG1:RCH1"/>
    <mergeCell ref="RCI1:RCJ1"/>
    <mergeCell ref="RCK1:RCL1"/>
    <mergeCell ref="RCM1:RCN1"/>
    <mergeCell ref="RCO1:RCP1"/>
    <mergeCell ref="RBS1:RBT1"/>
    <mergeCell ref="RBU1:RBV1"/>
    <mergeCell ref="RBW1:RBX1"/>
    <mergeCell ref="RBY1:RBZ1"/>
    <mergeCell ref="RCA1:RCB1"/>
    <mergeCell ref="RCC1:RCD1"/>
    <mergeCell ref="RBG1:RBH1"/>
    <mergeCell ref="RBI1:RBJ1"/>
    <mergeCell ref="RBK1:RBL1"/>
    <mergeCell ref="RBM1:RBN1"/>
    <mergeCell ref="RBO1:RBP1"/>
    <mergeCell ref="RBQ1:RBR1"/>
    <mergeCell ref="RDO1:RDP1"/>
    <mergeCell ref="RDQ1:RDR1"/>
    <mergeCell ref="RDS1:RDT1"/>
    <mergeCell ref="RDU1:RDV1"/>
    <mergeCell ref="RDW1:RDX1"/>
    <mergeCell ref="RDY1:RDZ1"/>
    <mergeCell ref="RDC1:RDD1"/>
    <mergeCell ref="RDE1:RDF1"/>
    <mergeCell ref="RDG1:RDH1"/>
    <mergeCell ref="RDI1:RDJ1"/>
    <mergeCell ref="RDK1:RDL1"/>
    <mergeCell ref="RDM1:RDN1"/>
    <mergeCell ref="RCQ1:RCR1"/>
    <mergeCell ref="RCS1:RCT1"/>
    <mergeCell ref="RCU1:RCV1"/>
    <mergeCell ref="RCW1:RCX1"/>
    <mergeCell ref="RCY1:RCZ1"/>
    <mergeCell ref="RDA1:RDB1"/>
    <mergeCell ref="REY1:REZ1"/>
    <mergeCell ref="RFA1:RFB1"/>
    <mergeCell ref="RFC1:RFD1"/>
    <mergeCell ref="RFE1:RFF1"/>
    <mergeCell ref="RFG1:RFH1"/>
    <mergeCell ref="RFI1:RFJ1"/>
    <mergeCell ref="REM1:REN1"/>
    <mergeCell ref="REO1:REP1"/>
    <mergeCell ref="REQ1:RER1"/>
    <mergeCell ref="RES1:RET1"/>
    <mergeCell ref="REU1:REV1"/>
    <mergeCell ref="REW1:REX1"/>
    <mergeCell ref="REA1:REB1"/>
    <mergeCell ref="REC1:RED1"/>
    <mergeCell ref="REE1:REF1"/>
    <mergeCell ref="REG1:REH1"/>
    <mergeCell ref="REI1:REJ1"/>
    <mergeCell ref="REK1:REL1"/>
    <mergeCell ref="RGI1:RGJ1"/>
    <mergeCell ref="RGK1:RGL1"/>
    <mergeCell ref="RGM1:RGN1"/>
    <mergeCell ref="RGO1:RGP1"/>
    <mergeCell ref="RGQ1:RGR1"/>
    <mergeCell ref="RGS1:RGT1"/>
    <mergeCell ref="RFW1:RFX1"/>
    <mergeCell ref="RFY1:RFZ1"/>
    <mergeCell ref="RGA1:RGB1"/>
    <mergeCell ref="RGC1:RGD1"/>
    <mergeCell ref="RGE1:RGF1"/>
    <mergeCell ref="RGG1:RGH1"/>
    <mergeCell ref="RFK1:RFL1"/>
    <mergeCell ref="RFM1:RFN1"/>
    <mergeCell ref="RFO1:RFP1"/>
    <mergeCell ref="RFQ1:RFR1"/>
    <mergeCell ref="RFS1:RFT1"/>
    <mergeCell ref="RFU1:RFV1"/>
    <mergeCell ref="RHS1:RHT1"/>
    <mergeCell ref="RHU1:RHV1"/>
    <mergeCell ref="RHW1:RHX1"/>
    <mergeCell ref="RHY1:RHZ1"/>
    <mergeCell ref="RIA1:RIB1"/>
    <mergeCell ref="RIC1:RID1"/>
    <mergeCell ref="RHG1:RHH1"/>
    <mergeCell ref="RHI1:RHJ1"/>
    <mergeCell ref="RHK1:RHL1"/>
    <mergeCell ref="RHM1:RHN1"/>
    <mergeCell ref="RHO1:RHP1"/>
    <mergeCell ref="RHQ1:RHR1"/>
    <mergeCell ref="RGU1:RGV1"/>
    <mergeCell ref="RGW1:RGX1"/>
    <mergeCell ref="RGY1:RGZ1"/>
    <mergeCell ref="RHA1:RHB1"/>
    <mergeCell ref="RHC1:RHD1"/>
    <mergeCell ref="RHE1:RHF1"/>
    <mergeCell ref="RJC1:RJD1"/>
    <mergeCell ref="RJE1:RJF1"/>
    <mergeCell ref="RJG1:RJH1"/>
    <mergeCell ref="RJI1:RJJ1"/>
    <mergeCell ref="RJK1:RJL1"/>
    <mergeCell ref="RJM1:RJN1"/>
    <mergeCell ref="RIQ1:RIR1"/>
    <mergeCell ref="RIS1:RIT1"/>
    <mergeCell ref="RIU1:RIV1"/>
    <mergeCell ref="RIW1:RIX1"/>
    <mergeCell ref="RIY1:RIZ1"/>
    <mergeCell ref="RJA1:RJB1"/>
    <mergeCell ref="RIE1:RIF1"/>
    <mergeCell ref="RIG1:RIH1"/>
    <mergeCell ref="RII1:RIJ1"/>
    <mergeCell ref="RIK1:RIL1"/>
    <mergeCell ref="RIM1:RIN1"/>
    <mergeCell ref="RIO1:RIP1"/>
    <mergeCell ref="RKM1:RKN1"/>
    <mergeCell ref="RKO1:RKP1"/>
    <mergeCell ref="RKQ1:RKR1"/>
    <mergeCell ref="RKS1:RKT1"/>
    <mergeCell ref="RKU1:RKV1"/>
    <mergeCell ref="RKW1:RKX1"/>
    <mergeCell ref="RKA1:RKB1"/>
    <mergeCell ref="RKC1:RKD1"/>
    <mergeCell ref="RKE1:RKF1"/>
    <mergeCell ref="RKG1:RKH1"/>
    <mergeCell ref="RKI1:RKJ1"/>
    <mergeCell ref="RKK1:RKL1"/>
    <mergeCell ref="RJO1:RJP1"/>
    <mergeCell ref="RJQ1:RJR1"/>
    <mergeCell ref="RJS1:RJT1"/>
    <mergeCell ref="RJU1:RJV1"/>
    <mergeCell ref="RJW1:RJX1"/>
    <mergeCell ref="RJY1:RJZ1"/>
    <mergeCell ref="RLW1:RLX1"/>
    <mergeCell ref="RLY1:RLZ1"/>
    <mergeCell ref="RMA1:RMB1"/>
    <mergeCell ref="RMC1:RMD1"/>
    <mergeCell ref="RME1:RMF1"/>
    <mergeCell ref="RMG1:RMH1"/>
    <mergeCell ref="RLK1:RLL1"/>
    <mergeCell ref="RLM1:RLN1"/>
    <mergeCell ref="RLO1:RLP1"/>
    <mergeCell ref="RLQ1:RLR1"/>
    <mergeCell ref="RLS1:RLT1"/>
    <mergeCell ref="RLU1:RLV1"/>
    <mergeCell ref="RKY1:RKZ1"/>
    <mergeCell ref="RLA1:RLB1"/>
    <mergeCell ref="RLC1:RLD1"/>
    <mergeCell ref="RLE1:RLF1"/>
    <mergeCell ref="RLG1:RLH1"/>
    <mergeCell ref="RLI1:RLJ1"/>
    <mergeCell ref="RNG1:RNH1"/>
    <mergeCell ref="RNI1:RNJ1"/>
    <mergeCell ref="RNK1:RNL1"/>
    <mergeCell ref="RNM1:RNN1"/>
    <mergeCell ref="RNO1:RNP1"/>
    <mergeCell ref="RNQ1:RNR1"/>
    <mergeCell ref="RMU1:RMV1"/>
    <mergeCell ref="RMW1:RMX1"/>
    <mergeCell ref="RMY1:RMZ1"/>
    <mergeCell ref="RNA1:RNB1"/>
    <mergeCell ref="RNC1:RND1"/>
    <mergeCell ref="RNE1:RNF1"/>
    <mergeCell ref="RMI1:RMJ1"/>
    <mergeCell ref="RMK1:RML1"/>
    <mergeCell ref="RMM1:RMN1"/>
    <mergeCell ref="RMO1:RMP1"/>
    <mergeCell ref="RMQ1:RMR1"/>
    <mergeCell ref="RMS1:RMT1"/>
    <mergeCell ref="ROQ1:ROR1"/>
    <mergeCell ref="ROS1:ROT1"/>
    <mergeCell ref="ROU1:ROV1"/>
    <mergeCell ref="ROW1:ROX1"/>
    <mergeCell ref="ROY1:ROZ1"/>
    <mergeCell ref="RPA1:RPB1"/>
    <mergeCell ref="ROE1:ROF1"/>
    <mergeCell ref="ROG1:ROH1"/>
    <mergeCell ref="ROI1:ROJ1"/>
    <mergeCell ref="ROK1:ROL1"/>
    <mergeCell ref="ROM1:RON1"/>
    <mergeCell ref="ROO1:ROP1"/>
    <mergeCell ref="RNS1:RNT1"/>
    <mergeCell ref="RNU1:RNV1"/>
    <mergeCell ref="RNW1:RNX1"/>
    <mergeCell ref="RNY1:RNZ1"/>
    <mergeCell ref="ROA1:ROB1"/>
    <mergeCell ref="ROC1:ROD1"/>
    <mergeCell ref="RQA1:RQB1"/>
    <mergeCell ref="RQC1:RQD1"/>
    <mergeCell ref="RQE1:RQF1"/>
    <mergeCell ref="RQG1:RQH1"/>
    <mergeCell ref="RQI1:RQJ1"/>
    <mergeCell ref="RQK1:RQL1"/>
    <mergeCell ref="RPO1:RPP1"/>
    <mergeCell ref="RPQ1:RPR1"/>
    <mergeCell ref="RPS1:RPT1"/>
    <mergeCell ref="RPU1:RPV1"/>
    <mergeCell ref="RPW1:RPX1"/>
    <mergeCell ref="RPY1:RPZ1"/>
    <mergeCell ref="RPC1:RPD1"/>
    <mergeCell ref="RPE1:RPF1"/>
    <mergeCell ref="RPG1:RPH1"/>
    <mergeCell ref="RPI1:RPJ1"/>
    <mergeCell ref="RPK1:RPL1"/>
    <mergeCell ref="RPM1:RPN1"/>
    <mergeCell ref="RRK1:RRL1"/>
    <mergeCell ref="RRM1:RRN1"/>
    <mergeCell ref="RRO1:RRP1"/>
    <mergeCell ref="RRQ1:RRR1"/>
    <mergeCell ref="RRS1:RRT1"/>
    <mergeCell ref="RRU1:RRV1"/>
    <mergeCell ref="RQY1:RQZ1"/>
    <mergeCell ref="RRA1:RRB1"/>
    <mergeCell ref="RRC1:RRD1"/>
    <mergeCell ref="RRE1:RRF1"/>
    <mergeCell ref="RRG1:RRH1"/>
    <mergeCell ref="RRI1:RRJ1"/>
    <mergeCell ref="RQM1:RQN1"/>
    <mergeCell ref="RQO1:RQP1"/>
    <mergeCell ref="RQQ1:RQR1"/>
    <mergeCell ref="RQS1:RQT1"/>
    <mergeCell ref="RQU1:RQV1"/>
    <mergeCell ref="RQW1:RQX1"/>
    <mergeCell ref="RSU1:RSV1"/>
    <mergeCell ref="RSW1:RSX1"/>
    <mergeCell ref="RSY1:RSZ1"/>
    <mergeCell ref="RTA1:RTB1"/>
    <mergeCell ref="RTC1:RTD1"/>
    <mergeCell ref="RTE1:RTF1"/>
    <mergeCell ref="RSI1:RSJ1"/>
    <mergeCell ref="RSK1:RSL1"/>
    <mergeCell ref="RSM1:RSN1"/>
    <mergeCell ref="RSO1:RSP1"/>
    <mergeCell ref="RSQ1:RSR1"/>
    <mergeCell ref="RSS1:RST1"/>
    <mergeCell ref="RRW1:RRX1"/>
    <mergeCell ref="RRY1:RRZ1"/>
    <mergeCell ref="RSA1:RSB1"/>
    <mergeCell ref="RSC1:RSD1"/>
    <mergeCell ref="RSE1:RSF1"/>
    <mergeCell ref="RSG1:RSH1"/>
    <mergeCell ref="RUE1:RUF1"/>
    <mergeCell ref="RUG1:RUH1"/>
    <mergeCell ref="RUI1:RUJ1"/>
    <mergeCell ref="RUK1:RUL1"/>
    <mergeCell ref="RUM1:RUN1"/>
    <mergeCell ref="RUO1:RUP1"/>
    <mergeCell ref="RTS1:RTT1"/>
    <mergeCell ref="RTU1:RTV1"/>
    <mergeCell ref="RTW1:RTX1"/>
    <mergeCell ref="RTY1:RTZ1"/>
    <mergeCell ref="RUA1:RUB1"/>
    <mergeCell ref="RUC1:RUD1"/>
    <mergeCell ref="RTG1:RTH1"/>
    <mergeCell ref="RTI1:RTJ1"/>
    <mergeCell ref="RTK1:RTL1"/>
    <mergeCell ref="RTM1:RTN1"/>
    <mergeCell ref="RTO1:RTP1"/>
    <mergeCell ref="RTQ1:RTR1"/>
    <mergeCell ref="RVO1:RVP1"/>
    <mergeCell ref="RVQ1:RVR1"/>
    <mergeCell ref="RVS1:RVT1"/>
    <mergeCell ref="RVU1:RVV1"/>
    <mergeCell ref="RVW1:RVX1"/>
    <mergeCell ref="RVY1:RVZ1"/>
    <mergeCell ref="RVC1:RVD1"/>
    <mergeCell ref="RVE1:RVF1"/>
    <mergeCell ref="RVG1:RVH1"/>
    <mergeCell ref="RVI1:RVJ1"/>
    <mergeCell ref="RVK1:RVL1"/>
    <mergeCell ref="RVM1:RVN1"/>
    <mergeCell ref="RUQ1:RUR1"/>
    <mergeCell ref="RUS1:RUT1"/>
    <mergeCell ref="RUU1:RUV1"/>
    <mergeCell ref="RUW1:RUX1"/>
    <mergeCell ref="RUY1:RUZ1"/>
    <mergeCell ref="RVA1:RVB1"/>
    <mergeCell ref="RWY1:RWZ1"/>
    <mergeCell ref="RXA1:RXB1"/>
    <mergeCell ref="RXC1:RXD1"/>
    <mergeCell ref="RXE1:RXF1"/>
    <mergeCell ref="RXG1:RXH1"/>
    <mergeCell ref="RXI1:RXJ1"/>
    <mergeCell ref="RWM1:RWN1"/>
    <mergeCell ref="RWO1:RWP1"/>
    <mergeCell ref="RWQ1:RWR1"/>
    <mergeCell ref="RWS1:RWT1"/>
    <mergeCell ref="RWU1:RWV1"/>
    <mergeCell ref="RWW1:RWX1"/>
    <mergeCell ref="RWA1:RWB1"/>
    <mergeCell ref="RWC1:RWD1"/>
    <mergeCell ref="RWE1:RWF1"/>
    <mergeCell ref="RWG1:RWH1"/>
    <mergeCell ref="RWI1:RWJ1"/>
    <mergeCell ref="RWK1:RWL1"/>
    <mergeCell ref="RYI1:RYJ1"/>
    <mergeCell ref="RYK1:RYL1"/>
    <mergeCell ref="RYM1:RYN1"/>
    <mergeCell ref="RYO1:RYP1"/>
    <mergeCell ref="RYQ1:RYR1"/>
    <mergeCell ref="RYS1:RYT1"/>
    <mergeCell ref="RXW1:RXX1"/>
    <mergeCell ref="RXY1:RXZ1"/>
    <mergeCell ref="RYA1:RYB1"/>
    <mergeCell ref="RYC1:RYD1"/>
    <mergeCell ref="RYE1:RYF1"/>
    <mergeCell ref="RYG1:RYH1"/>
    <mergeCell ref="RXK1:RXL1"/>
    <mergeCell ref="RXM1:RXN1"/>
    <mergeCell ref="RXO1:RXP1"/>
    <mergeCell ref="RXQ1:RXR1"/>
    <mergeCell ref="RXS1:RXT1"/>
    <mergeCell ref="RXU1:RXV1"/>
    <mergeCell ref="RZS1:RZT1"/>
    <mergeCell ref="RZU1:RZV1"/>
    <mergeCell ref="RZW1:RZX1"/>
    <mergeCell ref="RZY1:RZZ1"/>
    <mergeCell ref="SAA1:SAB1"/>
    <mergeCell ref="SAC1:SAD1"/>
    <mergeCell ref="RZG1:RZH1"/>
    <mergeCell ref="RZI1:RZJ1"/>
    <mergeCell ref="RZK1:RZL1"/>
    <mergeCell ref="RZM1:RZN1"/>
    <mergeCell ref="RZO1:RZP1"/>
    <mergeCell ref="RZQ1:RZR1"/>
    <mergeCell ref="RYU1:RYV1"/>
    <mergeCell ref="RYW1:RYX1"/>
    <mergeCell ref="RYY1:RYZ1"/>
    <mergeCell ref="RZA1:RZB1"/>
    <mergeCell ref="RZC1:RZD1"/>
    <mergeCell ref="RZE1:RZF1"/>
    <mergeCell ref="SBC1:SBD1"/>
    <mergeCell ref="SBE1:SBF1"/>
    <mergeCell ref="SBG1:SBH1"/>
    <mergeCell ref="SBI1:SBJ1"/>
    <mergeCell ref="SBK1:SBL1"/>
    <mergeCell ref="SBM1:SBN1"/>
    <mergeCell ref="SAQ1:SAR1"/>
    <mergeCell ref="SAS1:SAT1"/>
    <mergeCell ref="SAU1:SAV1"/>
    <mergeCell ref="SAW1:SAX1"/>
    <mergeCell ref="SAY1:SAZ1"/>
    <mergeCell ref="SBA1:SBB1"/>
    <mergeCell ref="SAE1:SAF1"/>
    <mergeCell ref="SAG1:SAH1"/>
    <mergeCell ref="SAI1:SAJ1"/>
    <mergeCell ref="SAK1:SAL1"/>
    <mergeCell ref="SAM1:SAN1"/>
    <mergeCell ref="SAO1:SAP1"/>
    <mergeCell ref="SCM1:SCN1"/>
    <mergeCell ref="SCO1:SCP1"/>
    <mergeCell ref="SCQ1:SCR1"/>
    <mergeCell ref="SCS1:SCT1"/>
    <mergeCell ref="SCU1:SCV1"/>
    <mergeCell ref="SCW1:SCX1"/>
    <mergeCell ref="SCA1:SCB1"/>
    <mergeCell ref="SCC1:SCD1"/>
    <mergeCell ref="SCE1:SCF1"/>
    <mergeCell ref="SCG1:SCH1"/>
    <mergeCell ref="SCI1:SCJ1"/>
    <mergeCell ref="SCK1:SCL1"/>
    <mergeCell ref="SBO1:SBP1"/>
    <mergeCell ref="SBQ1:SBR1"/>
    <mergeCell ref="SBS1:SBT1"/>
    <mergeCell ref="SBU1:SBV1"/>
    <mergeCell ref="SBW1:SBX1"/>
    <mergeCell ref="SBY1:SBZ1"/>
    <mergeCell ref="SDW1:SDX1"/>
    <mergeCell ref="SDY1:SDZ1"/>
    <mergeCell ref="SEA1:SEB1"/>
    <mergeCell ref="SEC1:SED1"/>
    <mergeCell ref="SEE1:SEF1"/>
    <mergeCell ref="SEG1:SEH1"/>
    <mergeCell ref="SDK1:SDL1"/>
    <mergeCell ref="SDM1:SDN1"/>
    <mergeCell ref="SDO1:SDP1"/>
    <mergeCell ref="SDQ1:SDR1"/>
    <mergeCell ref="SDS1:SDT1"/>
    <mergeCell ref="SDU1:SDV1"/>
    <mergeCell ref="SCY1:SCZ1"/>
    <mergeCell ref="SDA1:SDB1"/>
    <mergeCell ref="SDC1:SDD1"/>
    <mergeCell ref="SDE1:SDF1"/>
    <mergeCell ref="SDG1:SDH1"/>
    <mergeCell ref="SDI1:SDJ1"/>
    <mergeCell ref="SFG1:SFH1"/>
    <mergeCell ref="SFI1:SFJ1"/>
    <mergeCell ref="SFK1:SFL1"/>
    <mergeCell ref="SFM1:SFN1"/>
    <mergeCell ref="SFO1:SFP1"/>
    <mergeCell ref="SFQ1:SFR1"/>
    <mergeCell ref="SEU1:SEV1"/>
    <mergeCell ref="SEW1:SEX1"/>
    <mergeCell ref="SEY1:SEZ1"/>
    <mergeCell ref="SFA1:SFB1"/>
    <mergeCell ref="SFC1:SFD1"/>
    <mergeCell ref="SFE1:SFF1"/>
    <mergeCell ref="SEI1:SEJ1"/>
    <mergeCell ref="SEK1:SEL1"/>
    <mergeCell ref="SEM1:SEN1"/>
    <mergeCell ref="SEO1:SEP1"/>
    <mergeCell ref="SEQ1:SER1"/>
    <mergeCell ref="SES1:SET1"/>
    <mergeCell ref="SGQ1:SGR1"/>
    <mergeCell ref="SGS1:SGT1"/>
    <mergeCell ref="SGU1:SGV1"/>
    <mergeCell ref="SGW1:SGX1"/>
    <mergeCell ref="SGY1:SGZ1"/>
    <mergeCell ref="SHA1:SHB1"/>
    <mergeCell ref="SGE1:SGF1"/>
    <mergeCell ref="SGG1:SGH1"/>
    <mergeCell ref="SGI1:SGJ1"/>
    <mergeCell ref="SGK1:SGL1"/>
    <mergeCell ref="SGM1:SGN1"/>
    <mergeCell ref="SGO1:SGP1"/>
    <mergeCell ref="SFS1:SFT1"/>
    <mergeCell ref="SFU1:SFV1"/>
    <mergeCell ref="SFW1:SFX1"/>
    <mergeCell ref="SFY1:SFZ1"/>
    <mergeCell ref="SGA1:SGB1"/>
    <mergeCell ref="SGC1:SGD1"/>
    <mergeCell ref="SIA1:SIB1"/>
    <mergeCell ref="SIC1:SID1"/>
    <mergeCell ref="SIE1:SIF1"/>
    <mergeCell ref="SIG1:SIH1"/>
    <mergeCell ref="SII1:SIJ1"/>
    <mergeCell ref="SIK1:SIL1"/>
    <mergeCell ref="SHO1:SHP1"/>
    <mergeCell ref="SHQ1:SHR1"/>
    <mergeCell ref="SHS1:SHT1"/>
    <mergeCell ref="SHU1:SHV1"/>
    <mergeCell ref="SHW1:SHX1"/>
    <mergeCell ref="SHY1:SHZ1"/>
    <mergeCell ref="SHC1:SHD1"/>
    <mergeCell ref="SHE1:SHF1"/>
    <mergeCell ref="SHG1:SHH1"/>
    <mergeCell ref="SHI1:SHJ1"/>
    <mergeCell ref="SHK1:SHL1"/>
    <mergeCell ref="SHM1:SHN1"/>
    <mergeCell ref="SJK1:SJL1"/>
    <mergeCell ref="SJM1:SJN1"/>
    <mergeCell ref="SJO1:SJP1"/>
    <mergeCell ref="SJQ1:SJR1"/>
    <mergeCell ref="SJS1:SJT1"/>
    <mergeCell ref="SJU1:SJV1"/>
    <mergeCell ref="SIY1:SIZ1"/>
    <mergeCell ref="SJA1:SJB1"/>
    <mergeCell ref="SJC1:SJD1"/>
    <mergeCell ref="SJE1:SJF1"/>
    <mergeCell ref="SJG1:SJH1"/>
    <mergeCell ref="SJI1:SJJ1"/>
    <mergeCell ref="SIM1:SIN1"/>
    <mergeCell ref="SIO1:SIP1"/>
    <mergeCell ref="SIQ1:SIR1"/>
    <mergeCell ref="SIS1:SIT1"/>
    <mergeCell ref="SIU1:SIV1"/>
    <mergeCell ref="SIW1:SIX1"/>
    <mergeCell ref="SKU1:SKV1"/>
    <mergeCell ref="SKW1:SKX1"/>
    <mergeCell ref="SKY1:SKZ1"/>
    <mergeCell ref="SLA1:SLB1"/>
    <mergeCell ref="SLC1:SLD1"/>
    <mergeCell ref="SLE1:SLF1"/>
    <mergeCell ref="SKI1:SKJ1"/>
    <mergeCell ref="SKK1:SKL1"/>
    <mergeCell ref="SKM1:SKN1"/>
    <mergeCell ref="SKO1:SKP1"/>
    <mergeCell ref="SKQ1:SKR1"/>
    <mergeCell ref="SKS1:SKT1"/>
    <mergeCell ref="SJW1:SJX1"/>
    <mergeCell ref="SJY1:SJZ1"/>
    <mergeCell ref="SKA1:SKB1"/>
    <mergeCell ref="SKC1:SKD1"/>
    <mergeCell ref="SKE1:SKF1"/>
    <mergeCell ref="SKG1:SKH1"/>
    <mergeCell ref="SME1:SMF1"/>
    <mergeCell ref="SMG1:SMH1"/>
    <mergeCell ref="SMI1:SMJ1"/>
    <mergeCell ref="SMK1:SML1"/>
    <mergeCell ref="SMM1:SMN1"/>
    <mergeCell ref="SMO1:SMP1"/>
    <mergeCell ref="SLS1:SLT1"/>
    <mergeCell ref="SLU1:SLV1"/>
    <mergeCell ref="SLW1:SLX1"/>
    <mergeCell ref="SLY1:SLZ1"/>
    <mergeCell ref="SMA1:SMB1"/>
    <mergeCell ref="SMC1:SMD1"/>
    <mergeCell ref="SLG1:SLH1"/>
    <mergeCell ref="SLI1:SLJ1"/>
    <mergeCell ref="SLK1:SLL1"/>
    <mergeCell ref="SLM1:SLN1"/>
    <mergeCell ref="SLO1:SLP1"/>
    <mergeCell ref="SLQ1:SLR1"/>
    <mergeCell ref="SNO1:SNP1"/>
    <mergeCell ref="SNQ1:SNR1"/>
    <mergeCell ref="SNS1:SNT1"/>
    <mergeCell ref="SNU1:SNV1"/>
    <mergeCell ref="SNW1:SNX1"/>
    <mergeCell ref="SNY1:SNZ1"/>
    <mergeCell ref="SNC1:SND1"/>
    <mergeCell ref="SNE1:SNF1"/>
    <mergeCell ref="SNG1:SNH1"/>
    <mergeCell ref="SNI1:SNJ1"/>
    <mergeCell ref="SNK1:SNL1"/>
    <mergeCell ref="SNM1:SNN1"/>
    <mergeCell ref="SMQ1:SMR1"/>
    <mergeCell ref="SMS1:SMT1"/>
    <mergeCell ref="SMU1:SMV1"/>
    <mergeCell ref="SMW1:SMX1"/>
    <mergeCell ref="SMY1:SMZ1"/>
    <mergeCell ref="SNA1:SNB1"/>
    <mergeCell ref="SOY1:SOZ1"/>
    <mergeCell ref="SPA1:SPB1"/>
    <mergeCell ref="SPC1:SPD1"/>
    <mergeCell ref="SPE1:SPF1"/>
    <mergeCell ref="SPG1:SPH1"/>
    <mergeCell ref="SPI1:SPJ1"/>
    <mergeCell ref="SOM1:SON1"/>
    <mergeCell ref="SOO1:SOP1"/>
    <mergeCell ref="SOQ1:SOR1"/>
    <mergeCell ref="SOS1:SOT1"/>
    <mergeCell ref="SOU1:SOV1"/>
    <mergeCell ref="SOW1:SOX1"/>
    <mergeCell ref="SOA1:SOB1"/>
    <mergeCell ref="SOC1:SOD1"/>
    <mergeCell ref="SOE1:SOF1"/>
    <mergeCell ref="SOG1:SOH1"/>
    <mergeCell ref="SOI1:SOJ1"/>
    <mergeCell ref="SOK1:SOL1"/>
    <mergeCell ref="SQI1:SQJ1"/>
    <mergeCell ref="SQK1:SQL1"/>
    <mergeCell ref="SQM1:SQN1"/>
    <mergeCell ref="SQO1:SQP1"/>
    <mergeCell ref="SQQ1:SQR1"/>
    <mergeCell ref="SQS1:SQT1"/>
    <mergeCell ref="SPW1:SPX1"/>
    <mergeCell ref="SPY1:SPZ1"/>
    <mergeCell ref="SQA1:SQB1"/>
    <mergeCell ref="SQC1:SQD1"/>
    <mergeCell ref="SQE1:SQF1"/>
    <mergeCell ref="SQG1:SQH1"/>
    <mergeCell ref="SPK1:SPL1"/>
    <mergeCell ref="SPM1:SPN1"/>
    <mergeCell ref="SPO1:SPP1"/>
    <mergeCell ref="SPQ1:SPR1"/>
    <mergeCell ref="SPS1:SPT1"/>
    <mergeCell ref="SPU1:SPV1"/>
    <mergeCell ref="SRS1:SRT1"/>
    <mergeCell ref="SRU1:SRV1"/>
    <mergeCell ref="SRW1:SRX1"/>
    <mergeCell ref="SRY1:SRZ1"/>
    <mergeCell ref="SSA1:SSB1"/>
    <mergeCell ref="SSC1:SSD1"/>
    <mergeCell ref="SRG1:SRH1"/>
    <mergeCell ref="SRI1:SRJ1"/>
    <mergeCell ref="SRK1:SRL1"/>
    <mergeCell ref="SRM1:SRN1"/>
    <mergeCell ref="SRO1:SRP1"/>
    <mergeCell ref="SRQ1:SRR1"/>
    <mergeCell ref="SQU1:SQV1"/>
    <mergeCell ref="SQW1:SQX1"/>
    <mergeCell ref="SQY1:SQZ1"/>
    <mergeCell ref="SRA1:SRB1"/>
    <mergeCell ref="SRC1:SRD1"/>
    <mergeCell ref="SRE1:SRF1"/>
    <mergeCell ref="STC1:STD1"/>
    <mergeCell ref="STE1:STF1"/>
    <mergeCell ref="STG1:STH1"/>
    <mergeCell ref="STI1:STJ1"/>
    <mergeCell ref="STK1:STL1"/>
    <mergeCell ref="STM1:STN1"/>
    <mergeCell ref="SSQ1:SSR1"/>
    <mergeCell ref="SSS1:SST1"/>
    <mergeCell ref="SSU1:SSV1"/>
    <mergeCell ref="SSW1:SSX1"/>
    <mergeCell ref="SSY1:SSZ1"/>
    <mergeCell ref="STA1:STB1"/>
    <mergeCell ref="SSE1:SSF1"/>
    <mergeCell ref="SSG1:SSH1"/>
    <mergeCell ref="SSI1:SSJ1"/>
    <mergeCell ref="SSK1:SSL1"/>
    <mergeCell ref="SSM1:SSN1"/>
    <mergeCell ref="SSO1:SSP1"/>
    <mergeCell ref="SUM1:SUN1"/>
    <mergeCell ref="SUO1:SUP1"/>
    <mergeCell ref="SUQ1:SUR1"/>
    <mergeCell ref="SUS1:SUT1"/>
    <mergeCell ref="SUU1:SUV1"/>
    <mergeCell ref="SUW1:SUX1"/>
    <mergeCell ref="SUA1:SUB1"/>
    <mergeCell ref="SUC1:SUD1"/>
    <mergeCell ref="SUE1:SUF1"/>
    <mergeCell ref="SUG1:SUH1"/>
    <mergeCell ref="SUI1:SUJ1"/>
    <mergeCell ref="SUK1:SUL1"/>
    <mergeCell ref="STO1:STP1"/>
    <mergeCell ref="STQ1:STR1"/>
    <mergeCell ref="STS1:STT1"/>
    <mergeCell ref="STU1:STV1"/>
    <mergeCell ref="STW1:STX1"/>
    <mergeCell ref="STY1:STZ1"/>
    <mergeCell ref="SVW1:SVX1"/>
    <mergeCell ref="SVY1:SVZ1"/>
    <mergeCell ref="SWA1:SWB1"/>
    <mergeCell ref="SWC1:SWD1"/>
    <mergeCell ref="SWE1:SWF1"/>
    <mergeCell ref="SWG1:SWH1"/>
    <mergeCell ref="SVK1:SVL1"/>
    <mergeCell ref="SVM1:SVN1"/>
    <mergeCell ref="SVO1:SVP1"/>
    <mergeCell ref="SVQ1:SVR1"/>
    <mergeCell ref="SVS1:SVT1"/>
    <mergeCell ref="SVU1:SVV1"/>
    <mergeCell ref="SUY1:SUZ1"/>
    <mergeCell ref="SVA1:SVB1"/>
    <mergeCell ref="SVC1:SVD1"/>
    <mergeCell ref="SVE1:SVF1"/>
    <mergeCell ref="SVG1:SVH1"/>
    <mergeCell ref="SVI1:SVJ1"/>
    <mergeCell ref="SXG1:SXH1"/>
    <mergeCell ref="SXI1:SXJ1"/>
    <mergeCell ref="SXK1:SXL1"/>
    <mergeCell ref="SXM1:SXN1"/>
    <mergeCell ref="SXO1:SXP1"/>
    <mergeCell ref="SXQ1:SXR1"/>
    <mergeCell ref="SWU1:SWV1"/>
    <mergeCell ref="SWW1:SWX1"/>
    <mergeCell ref="SWY1:SWZ1"/>
    <mergeCell ref="SXA1:SXB1"/>
    <mergeCell ref="SXC1:SXD1"/>
    <mergeCell ref="SXE1:SXF1"/>
    <mergeCell ref="SWI1:SWJ1"/>
    <mergeCell ref="SWK1:SWL1"/>
    <mergeCell ref="SWM1:SWN1"/>
    <mergeCell ref="SWO1:SWP1"/>
    <mergeCell ref="SWQ1:SWR1"/>
    <mergeCell ref="SWS1:SWT1"/>
    <mergeCell ref="SYQ1:SYR1"/>
    <mergeCell ref="SYS1:SYT1"/>
    <mergeCell ref="SYU1:SYV1"/>
    <mergeCell ref="SYW1:SYX1"/>
    <mergeCell ref="SYY1:SYZ1"/>
    <mergeCell ref="SZA1:SZB1"/>
    <mergeCell ref="SYE1:SYF1"/>
    <mergeCell ref="SYG1:SYH1"/>
    <mergeCell ref="SYI1:SYJ1"/>
    <mergeCell ref="SYK1:SYL1"/>
    <mergeCell ref="SYM1:SYN1"/>
    <mergeCell ref="SYO1:SYP1"/>
    <mergeCell ref="SXS1:SXT1"/>
    <mergeCell ref="SXU1:SXV1"/>
    <mergeCell ref="SXW1:SXX1"/>
    <mergeCell ref="SXY1:SXZ1"/>
    <mergeCell ref="SYA1:SYB1"/>
    <mergeCell ref="SYC1:SYD1"/>
    <mergeCell ref="TAA1:TAB1"/>
    <mergeCell ref="TAC1:TAD1"/>
    <mergeCell ref="TAE1:TAF1"/>
    <mergeCell ref="TAG1:TAH1"/>
    <mergeCell ref="TAI1:TAJ1"/>
    <mergeCell ref="TAK1:TAL1"/>
    <mergeCell ref="SZO1:SZP1"/>
    <mergeCell ref="SZQ1:SZR1"/>
    <mergeCell ref="SZS1:SZT1"/>
    <mergeCell ref="SZU1:SZV1"/>
    <mergeCell ref="SZW1:SZX1"/>
    <mergeCell ref="SZY1:SZZ1"/>
    <mergeCell ref="SZC1:SZD1"/>
    <mergeCell ref="SZE1:SZF1"/>
    <mergeCell ref="SZG1:SZH1"/>
    <mergeCell ref="SZI1:SZJ1"/>
    <mergeCell ref="SZK1:SZL1"/>
    <mergeCell ref="SZM1:SZN1"/>
    <mergeCell ref="TBK1:TBL1"/>
    <mergeCell ref="TBM1:TBN1"/>
    <mergeCell ref="TBO1:TBP1"/>
    <mergeCell ref="TBQ1:TBR1"/>
    <mergeCell ref="TBS1:TBT1"/>
    <mergeCell ref="TBU1:TBV1"/>
    <mergeCell ref="TAY1:TAZ1"/>
    <mergeCell ref="TBA1:TBB1"/>
    <mergeCell ref="TBC1:TBD1"/>
    <mergeCell ref="TBE1:TBF1"/>
    <mergeCell ref="TBG1:TBH1"/>
    <mergeCell ref="TBI1:TBJ1"/>
    <mergeCell ref="TAM1:TAN1"/>
    <mergeCell ref="TAO1:TAP1"/>
    <mergeCell ref="TAQ1:TAR1"/>
    <mergeCell ref="TAS1:TAT1"/>
    <mergeCell ref="TAU1:TAV1"/>
    <mergeCell ref="TAW1:TAX1"/>
    <mergeCell ref="TCU1:TCV1"/>
    <mergeCell ref="TCW1:TCX1"/>
    <mergeCell ref="TCY1:TCZ1"/>
    <mergeCell ref="TDA1:TDB1"/>
    <mergeCell ref="TDC1:TDD1"/>
    <mergeCell ref="TDE1:TDF1"/>
    <mergeCell ref="TCI1:TCJ1"/>
    <mergeCell ref="TCK1:TCL1"/>
    <mergeCell ref="TCM1:TCN1"/>
    <mergeCell ref="TCO1:TCP1"/>
    <mergeCell ref="TCQ1:TCR1"/>
    <mergeCell ref="TCS1:TCT1"/>
    <mergeCell ref="TBW1:TBX1"/>
    <mergeCell ref="TBY1:TBZ1"/>
    <mergeCell ref="TCA1:TCB1"/>
    <mergeCell ref="TCC1:TCD1"/>
    <mergeCell ref="TCE1:TCF1"/>
    <mergeCell ref="TCG1:TCH1"/>
    <mergeCell ref="TEE1:TEF1"/>
    <mergeCell ref="TEG1:TEH1"/>
    <mergeCell ref="TEI1:TEJ1"/>
    <mergeCell ref="TEK1:TEL1"/>
    <mergeCell ref="TEM1:TEN1"/>
    <mergeCell ref="TEO1:TEP1"/>
    <mergeCell ref="TDS1:TDT1"/>
    <mergeCell ref="TDU1:TDV1"/>
    <mergeCell ref="TDW1:TDX1"/>
    <mergeCell ref="TDY1:TDZ1"/>
    <mergeCell ref="TEA1:TEB1"/>
    <mergeCell ref="TEC1:TED1"/>
    <mergeCell ref="TDG1:TDH1"/>
    <mergeCell ref="TDI1:TDJ1"/>
    <mergeCell ref="TDK1:TDL1"/>
    <mergeCell ref="TDM1:TDN1"/>
    <mergeCell ref="TDO1:TDP1"/>
    <mergeCell ref="TDQ1:TDR1"/>
    <mergeCell ref="TFO1:TFP1"/>
    <mergeCell ref="TFQ1:TFR1"/>
    <mergeCell ref="TFS1:TFT1"/>
    <mergeCell ref="TFU1:TFV1"/>
    <mergeCell ref="TFW1:TFX1"/>
    <mergeCell ref="TFY1:TFZ1"/>
    <mergeCell ref="TFC1:TFD1"/>
    <mergeCell ref="TFE1:TFF1"/>
    <mergeCell ref="TFG1:TFH1"/>
    <mergeCell ref="TFI1:TFJ1"/>
    <mergeCell ref="TFK1:TFL1"/>
    <mergeCell ref="TFM1:TFN1"/>
    <mergeCell ref="TEQ1:TER1"/>
    <mergeCell ref="TES1:TET1"/>
    <mergeCell ref="TEU1:TEV1"/>
    <mergeCell ref="TEW1:TEX1"/>
    <mergeCell ref="TEY1:TEZ1"/>
    <mergeCell ref="TFA1:TFB1"/>
    <mergeCell ref="TGY1:TGZ1"/>
    <mergeCell ref="THA1:THB1"/>
    <mergeCell ref="THC1:THD1"/>
    <mergeCell ref="THE1:THF1"/>
    <mergeCell ref="THG1:THH1"/>
    <mergeCell ref="THI1:THJ1"/>
    <mergeCell ref="TGM1:TGN1"/>
    <mergeCell ref="TGO1:TGP1"/>
    <mergeCell ref="TGQ1:TGR1"/>
    <mergeCell ref="TGS1:TGT1"/>
    <mergeCell ref="TGU1:TGV1"/>
    <mergeCell ref="TGW1:TGX1"/>
    <mergeCell ref="TGA1:TGB1"/>
    <mergeCell ref="TGC1:TGD1"/>
    <mergeCell ref="TGE1:TGF1"/>
    <mergeCell ref="TGG1:TGH1"/>
    <mergeCell ref="TGI1:TGJ1"/>
    <mergeCell ref="TGK1:TGL1"/>
    <mergeCell ref="TII1:TIJ1"/>
    <mergeCell ref="TIK1:TIL1"/>
    <mergeCell ref="TIM1:TIN1"/>
    <mergeCell ref="TIO1:TIP1"/>
    <mergeCell ref="TIQ1:TIR1"/>
    <mergeCell ref="TIS1:TIT1"/>
    <mergeCell ref="THW1:THX1"/>
    <mergeCell ref="THY1:THZ1"/>
    <mergeCell ref="TIA1:TIB1"/>
    <mergeCell ref="TIC1:TID1"/>
    <mergeCell ref="TIE1:TIF1"/>
    <mergeCell ref="TIG1:TIH1"/>
    <mergeCell ref="THK1:THL1"/>
    <mergeCell ref="THM1:THN1"/>
    <mergeCell ref="THO1:THP1"/>
    <mergeCell ref="THQ1:THR1"/>
    <mergeCell ref="THS1:THT1"/>
    <mergeCell ref="THU1:THV1"/>
    <mergeCell ref="TJS1:TJT1"/>
    <mergeCell ref="TJU1:TJV1"/>
    <mergeCell ref="TJW1:TJX1"/>
    <mergeCell ref="TJY1:TJZ1"/>
    <mergeCell ref="TKA1:TKB1"/>
    <mergeCell ref="TKC1:TKD1"/>
    <mergeCell ref="TJG1:TJH1"/>
    <mergeCell ref="TJI1:TJJ1"/>
    <mergeCell ref="TJK1:TJL1"/>
    <mergeCell ref="TJM1:TJN1"/>
    <mergeCell ref="TJO1:TJP1"/>
    <mergeCell ref="TJQ1:TJR1"/>
    <mergeCell ref="TIU1:TIV1"/>
    <mergeCell ref="TIW1:TIX1"/>
    <mergeCell ref="TIY1:TIZ1"/>
    <mergeCell ref="TJA1:TJB1"/>
    <mergeCell ref="TJC1:TJD1"/>
    <mergeCell ref="TJE1:TJF1"/>
    <mergeCell ref="TLC1:TLD1"/>
    <mergeCell ref="TLE1:TLF1"/>
    <mergeCell ref="TLG1:TLH1"/>
    <mergeCell ref="TLI1:TLJ1"/>
    <mergeCell ref="TLK1:TLL1"/>
    <mergeCell ref="TLM1:TLN1"/>
    <mergeCell ref="TKQ1:TKR1"/>
    <mergeCell ref="TKS1:TKT1"/>
    <mergeCell ref="TKU1:TKV1"/>
    <mergeCell ref="TKW1:TKX1"/>
    <mergeCell ref="TKY1:TKZ1"/>
    <mergeCell ref="TLA1:TLB1"/>
    <mergeCell ref="TKE1:TKF1"/>
    <mergeCell ref="TKG1:TKH1"/>
    <mergeCell ref="TKI1:TKJ1"/>
    <mergeCell ref="TKK1:TKL1"/>
    <mergeCell ref="TKM1:TKN1"/>
    <mergeCell ref="TKO1:TKP1"/>
    <mergeCell ref="TMM1:TMN1"/>
    <mergeCell ref="TMO1:TMP1"/>
    <mergeCell ref="TMQ1:TMR1"/>
    <mergeCell ref="TMS1:TMT1"/>
    <mergeCell ref="TMU1:TMV1"/>
    <mergeCell ref="TMW1:TMX1"/>
    <mergeCell ref="TMA1:TMB1"/>
    <mergeCell ref="TMC1:TMD1"/>
    <mergeCell ref="TME1:TMF1"/>
    <mergeCell ref="TMG1:TMH1"/>
    <mergeCell ref="TMI1:TMJ1"/>
    <mergeCell ref="TMK1:TML1"/>
    <mergeCell ref="TLO1:TLP1"/>
    <mergeCell ref="TLQ1:TLR1"/>
    <mergeCell ref="TLS1:TLT1"/>
    <mergeCell ref="TLU1:TLV1"/>
    <mergeCell ref="TLW1:TLX1"/>
    <mergeCell ref="TLY1:TLZ1"/>
    <mergeCell ref="TNW1:TNX1"/>
    <mergeCell ref="TNY1:TNZ1"/>
    <mergeCell ref="TOA1:TOB1"/>
    <mergeCell ref="TOC1:TOD1"/>
    <mergeCell ref="TOE1:TOF1"/>
    <mergeCell ref="TOG1:TOH1"/>
    <mergeCell ref="TNK1:TNL1"/>
    <mergeCell ref="TNM1:TNN1"/>
    <mergeCell ref="TNO1:TNP1"/>
    <mergeCell ref="TNQ1:TNR1"/>
    <mergeCell ref="TNS1:TNT1"/>
    <mergeCell ref="TNU1:TNV1"/>
    <mergeCell ref="TMY1:TMZ1"/>
    <mergeCell ref="TNA1:TNB1"/>
    <mergeCell ref="TNC1:TND1"/>
    <mergeCell ref="TNE1:TNF1"/>
    <mergeCell ref="TNG1:TNH1"/>
    <mergeCell ref="TNI1:TNJ1"/>
    <mergeCell ref="TPG1:TPH1"/>
    <mergeCell ref="TPI1:TPJ1"/>
    <mergeCell ref="TPK1:TPL1"/>
    <mergeCell ref="TPM1:TPN1"/>
    <mergeCell ref="TPO1:TPP1"/>
    <mergeCell ref="TPQ1:TPR1"/>
    <mergeCell ref="TOU1:TOV1"/>
    <mergeCell ref="TOW1:TOX1"/>
    <mergeCell ref="TOY1:TOZ1"/>
    <mergeCell ref="TPA1:TPB1"/>
    <mergeCell ref="TPC1:TPD1"/>
    <mergeCell ref="TPE1:TPF1"/>
    <mergeCell ref="TOI1:TOJ1"/>
    <mergeCell ref="TOK1:TOL1"/>
    <mergeCell ref="TOM1:TON1"/>
    <mergeCell ref="TOO1:TOP1"/>
    <mergeCell ref="TOQ1:TOR1"/>
    <mergeCell ref="TOS1:TOT1"/>
    <mergeCell ref="TQQ1:TQR1"/>
    <mergeCell ref="TQS1:TQT1"/>
    <mergeCell ref="TQU1:TQV1"/>
    <mergeCell ref="TQW1:TQX1"/>
    <mergeCell ref="TQY1:TQZ1"/>
    <mergeCell ref="TRA1:TRB1"/>
    <mergeCell ref="TQE1:TQF1"/>
    <mergeCell ref="TQG1:TQH1"/>
    <mergeCell ref="TQI1:TQJ1"/>
    <mergeCell ref="TQK1:TQL1"/>
    <mergeCell ref="TQM1:TQN1"/>
    <mergeCell ref="TQO1:TQP1"/>
    <mergeCell ref="TPS1:TPT1"/>
    <mergeCell ref="TPU1:TPV1"/>
    <mergeCell ref="TPW1:TPX1"/>
    <mergeCell ref="TPY1:TPZ1"/>
    <mergeCell ref="TQA1:TQB1"/>
    <mergeCell ref="TQC1:TQD1"/>
    <mergeCell ref="TSA1:TSB1"/>
    <mergeCell ref="TSC1:TSD1"/>
    <mergeCell ref="TSE1:TSF1"/>
    <mergeCell ref="TSG1:TSH1"/>
    <mergeCell ref="TSI1:TSJ1"/>
    <mergeCell ref="TSK1:TSL1"/>
    <mergeCell ref="TRO1:TRP1"/>
    <mergeCell ref="TRQ1:TRR1"/>
    <mergeCell ref="TRS1:TRT1"/>
    <mergeCell ref="TRU1:TRV1"/>
    <mergeCell ref="TRW1:TRX1"/>
    <mergeCell ref="TRY1:TRZ1"/>
    <mergeCell ref="TRC1:TRD1"/>
    <mergeCell ref="TRE1:TRF1"/>
    <mergeCell ref="TRG1:TRH1"/>
    <mergeCell ref="TRI1:TRJ1"/>
    <mergeCell ref="TRK1:TRL1"/>
    <mergeCell ref="TRM1:TRN1"/>
    <mergeCell ref="TTK1:TTL1"/>
    <mergeCell ref="TTM1:TTN1"/>
    <mergeCell ref="TTO1:TTP1"/>
    <mergeCell ref="TTQ1:TTR1"/>
    <mergeCell ref="TTS1:TTT1"/>
    <mergeCell ref="TTU1:TTV1"/>
    <mergeCell ref="TSY1:TSZ1"/>
    <mergeCell ref="TTA1:TTB1"/>
    <mergeCell ref="TTC1:TTD1"/>
    <mergeCell ref="TTE1:TTF1"/>
    <mergeCell ref="TTG1:TTH1"/>
    <mergeCell ref="TTI1:TTJ1"/>
    <mergeCell ref="TSM1:TSN1"/>
    <mergeCell ref="TSO1:TSP1"/>
    <mergeCell ref="TSQ1:TSR1"/>
    <mergeCell ref="TSS1:TST1"/>
    <mergeCell ref="TSU1:TSV1"/>
    <mergeCell ref="TSW1:TSX1"/>
    <mergeCell ref="TUU1:TUV1"/>
    <mergeCell ref="TUW1:TUX1"/>
    <mergeCell ref="TUY1:TUZ1"/>
    <mergeCell ref="TVA1:TVB1"/>
    <mergeCell ref="TVC1:TVD1"/>
    <mergeCell ref="TVE1:TVF1"/>
    <mergeCell ref="TUI1:TUJ1"/>
    <mergeCell ref="TUK1:TUL1"/>
    <mergeCell ref="TUM1:TUN1"/>
    <mergeCell ref="TUO1:TUP1"/>
    <mergeCell ref="TUQ1:TUR1"/>
    <mergeCell ref="TUS1:TUT1"/>
    <mergeCell ref="TTW1:TTX1"/>
    <mergeCell ref="TTY1:TTZ1"/>
    <mergeCell ref="TUA1:TUB1"/>
    <mergeCell ref="TUC1:TUD1"/>
    <mergeCell ref="TUE1:TUF1"/>
    <mergeCell ref="TUG1:TUH1"/>
    <mergeCell ref="TWE1:TWF1"/>
    <mergeCell ref="TWG1:TWH1"/>
    <mergeCell ref="TWI1:TWJ1"/>
    <mergeCell ref="TWK1:TWL1"/>
    <mergeCell ref="TWM1:TWN1"/>
    <mergeCell ref="TWO1:TWP1"/>
    <mergeCell ref="TVS1:TVT1"/>
    <mergeCell ref="TVU1:TVV1"/>
    <mergeCell ref="TVW1:TVX1"/>
    <mergeCell ref="TVY1:TVZ1"/>
    <mergeCell ref="TWA1:TWB1"/>
    <mergeCell ref="TWC1:TWD1"/>
    <mergeCell ref="TVG1:TVH1"/>
    <mergeCell ref="TVI1:TVJ1"/>
    <mergeCell ref="TVK1:TVL1"/>
    <mergeCell ref="TVM1:TVN1"/>
    <mergeCell ref="TVO1:TVP1"/>
    <mergeCell ref="TVQ1:TVR1"/>
    <mergeCell ref="TXO1:TXP1"/>
    <mergeCell ref="TXQ1:TXR1"/>
    <mergeCell ref="TXS1:TXT1"/>
    <mergeCell ref="TXU1:TXV1"/>
    <mergeCell ref="TXW1:TXX1"/>
    <mergeCell ref="TXY1:TXZ1"/>
    <mergeCell ref="TXC1:TXD1"/>
    <mergeCell ref="TXE1:TXF1"/>
    <mergeCell ref="TXG1:TXH1"/>
    <mergeCell ref="TXI1:TXJ1"/>
    <mergeCell ref="TXK1:TXL1"/>
    <mergeCell ref="TXM1:TXN1"/>
    <mergeCell ref="TWQ1:TWR1"/>
    <mergeCell ref="TWS1:TWT1"/>
    <mergeCell ref="TWU1:TWV1"/>
    <mergeCell ref="TWW1:TWX1"/>
    <mergeCell ref="TWY1:TWZ1"/>
    <mergeCell ref="TXA1:TXB1"/>
    <mergeCell ref="TYY1:TYZ1"/>
    <mergeCell ref="TZA1:TZB1"/>
    <mergeCell ref="TZC1:TZD1"/>
    <mergeCell ref="TZE1:TZF1"/>
    <mergeCell ref="TZG1:TZH1"/>
    <mergeCell ref="TZI1:TZJ1"/>
    <mergeCell ref="TYM1:TYN1"/>
    <mergeCell ref="TYO1:TYP1"/>
    <mergeCell ref="TYQ1:TYR1"/>
    <mergeCell ref="TYS1:TYT1"/>
    <mergeCell ref="TYU1:TYV1"/>
    <mergeCell ref="TYW1:TYX1"/>
    <mergeCell ref="TYA1:TYB1"/>
    <mergeCell ref="TYC1:TYD1"/>
    <mergeCell ref="TYE1:TYF1"/>
    <mergeCell ref="TYG1:TYH1"/>
    <mergeCell ref="TYI1:TYJ1"/>
    <mergeCell ref="TYK1:TYL1"/>
    <mergeCell ref="UAI1:UAJ1"/>
    <mergeCell ref="UAK1:UAL1"/>
    <mergeCell ref="UAM1:UAN1"/>
    <mergeCell ref="UAO1:UAP1"/>
    <mergeCell ref="UAQ1:UAR1"/>
    <mergeCell ref="UAS1:UAT1"/>
    <mergeCell ref="TZW1:TZX1"/>
    <mergeCell ref="TZY1:TZZ1"/>
    <mergeCell ref="UAA1:UAB1"/>
    <mergeCell ref="UAC1:UAD1"/>
    <mergeCell ref="UAE1:UAF1"/>
    <mergeCell ref="UAG1:UAH1"/>
    <mergeCell ref="TZK1:TZL1"/>
    <mergeCell ref="TZM1:TZN1"/>
    <mergeCell ref="TZO1:TZP1"/>
    <mergeCell ref="TZQ1:TZR1"/>
    <mergeCell ref="TZS1:TZT1"/>
    <mergeCell ref="TZU1:TZV1"/>
    <mergeCell ref="UBS1:UBT1"/>
    <mergeCell ref="UBU1:UBV1"/>
    <mergeCell ref="UBW1:UBX1"/>
    <mergeCell ref="UBY1:UBZ1"/>
    <mergeCell ref="UCA1:UCB1"/>
    <mergeCell ref="UCC1:UCD1"/>
    <mergeCell ref="UBG1:UBH1"/>
    <mergeCell ref="UBI1:UBJ1"/>
    <mergeCell ref="UBK1:UBL1"/>
    <mergeCell ref="UBM1:UBN1"/>
    <mergeCell ref="UBO1:UBP1"/>
    <mergeCell ref="UBQ1:UBR1"/>
    <mergeCell ref="UAU1:UAV1"/>
    <mergeCell ref="UAW1:UAX1"/>
    <mergeCell ref="UAY1:UAZ1"/>
    <mergeCell ref="UBA1:UBB1"/>
    <mergeCell ref="UBC1:UBD1"/>
    <mergeCell ref="UBE1:UBF1"/>
    <mergeCell ref="UDC1:UDD1"/>
    <mergeCell ref="UDE1:UDF1"/>
    <mergeCell ref="UDG1:UDH1"/>
    <mergeCell ref="UDI1:UDJ1"/>
    <mergeCell ref="UDK1:UDL1"/>
    <mergeCell ref="UDM1:UDN1"/>
    <mergeCell ref="UCQ1:UCR1"/>
    <mergeCell ref="UCS1:UCT1"/>
    <mergeCell ref="UCU1:UCV1"/>
    <mergeCell ref="UCW1:UCX1"/>
    <mergeCell ref="UCY1:UCZ1"/>
    <mergeCell ref="UDA1:UDB1"/>
    <mergeCell ref="UCE1:UCF1"/>
    <mergeCell ref="UCG1:UCH1"/>
    <mergeCell ref="UCI1:UCJ1"/>
    <mergeCell ref="UCK1:UCL1"/>
    <mergeCell ref="UCM1:UCN1"/>
    <mergeCell ref="UCO1:UCP1"/>
    <mergeCell ref="UEM1:UEN1"/>
    <mergeCell ref="UEO1:UEP1"/>
    <mergeCell ref="UEQ1:UER1"/>
    <mergeCell ref="UES1:UET1"/>
    <mergeCell ref="UEU1:UEV1"/>
    <mergeCell ref="UEW1:UEX1"/>
    <mergeCell ref="UEA1:UEB1"/>
    <mergeCell ref="UEC1:UED1"/>
    <mergeCell ref="UEE1:UEF1"/>
    <mergeCell ref="UEG1:UEH1"/>
    <mergeCell ref="UEI1:UEJ1"/>
    <mergeCell ref="UEK1:UEL1"/>
    <mergeCell ref="UDO1:UDP1"/>
    <mergeCell ref="UDQ1:UDR1"/>
    <mergeCell ref="UDS1:UDT1"/>
    <mergeCell ref="UDU1:UDV1"/>
    <mergeCell ref="UDW1:UDX1"/>
    <mergeCell ref="UDY1:UDZ1"/>
    <mergeCell ref="UFW1:UFX1"/>
    <mergeCell ref="UFY1:UFZ1"/>
    <mergeCell ref="UGA1:UGB1"/>
    <mergeCell ref="UGC1:UGD1"/>
    <mergeCell ref="UGE1:UGF1"/>
    <mergeCell ref="UGG1:UGH1"/>
    <mergeCell ref="UFK1:UFL1"/>
    <mergeCell ref="UFM1:UFN1"/>
    <mergeCell ref="UFO1:UFP1"/>
    <mergeCell ref="UFQ1:UFR1"/>
    <mergeCell ref="UFS1:UFT1"/>
    <mergeCell ref="UFU1:UFV1"/>
    <mergeCell ref="UEY1:UEZ1"/>
    <mergeCell ref="UFA1:UFB1"/>
    <mergeCell ref="UFC1:UFD1"/>
    <mergeCell ref="UFE1:UFF1"/>
    <mergeCell ref="UFG1:UFH1"/>
    <mergeCell ref="UFI1:UFJ1"/>
    <mergeCell ref="UHG1:UHH1"/>
    <mergeCell ref="UHI1:UHJ1"/>
    <mergeCell ref="UHK1:UHL1"/>
    <mergeCell ref="UHM1:UHN1"/>
    <mergeCell ref="UHO1:UHP1"/>
    <mergeCell ref="UHQ1:UHR1"/>
    <mergeCell ref="UGU1:UGV1"/>
    <mergeCell ref="UGW1:UGX1"/>
    <mergeCell ref="UGY1:UGZ1"/>
    <mergeCell ref="UHA1:UHB1"/>
    <mergeCell ref="UHC1:UHD1"/>
    <mergeCell ref="UHE1:UHF1"/>
    <mergeCell ref="UGI1:UGJ1"/>
    <mergeCell ref="UGK1:UGL1"/>
    <mergeCell ref="UGM1:UGN1"/>
    <mergeCell ref="UGO1:UGP1"/>
    <mergeCell ref="UGQ1:UGR1"/>
    <mergeCell ref="UGS1:UGT1"/>
    <mergeCell ref="UIQ1:UIR1"/>
    <mergeCell ref="UIS1:UIT1"/>
    <mergeCell ref="UIU1:UIV1"/>
    <mergeCell ref="UIW1:UIX1"/>
    <mergeCell ref="UIY1:UIZ1"/>
    <mergeCell ref="UJA1:UJB1"/>
    <mergeCell ref="UIE1:UIF1"/>
    <mergeCell ref="UIG1:UIH1"/>
    <mergeCell ref="UII1:UIJ1"/>
    <mergeCell ref="UIK1:UIL1"/>
    <mergeCell ref="UIM1:UIN1"/>
    <mergeCell ref="UIO1:UIP1"/>
    <mergeCell ref="UHS1:UHT1"/>
    <mergeCell ref="UHU1:UHV1"/>
    <mergeCell ref="UHW1:UHX1"/>
    <mergeCell ref="UHY1:UHZ1"/>
    <mergeCell ref="UIA1:UIB1"/>
    <mergeCell ref="UIC1:UID1"/>
    <mergeCell ref="UKA1:UKB1"/>
    <mergeCell ref="UKC1:UKD1"/>
    <mergeCell ref="UKE1:UKF1"/>
    <mergeCell ref="UKG1:UKH1"/>
    <mergeCell ref="UKI1:UKJ1"/>
    <mergeCell ref="UKK1:UKL1"/>
    <mergeCell ref="UJO1:UJP1"/>
    <mergeCell ref="UJQ1:UJR1"/>
    <mergeCell ref="UJS1:UJT1"/>
    <mergeCell ref="UJU1:UJV1"/>
    <mergeCell ref="UJW1:UJX1"/>
    <mergeCell ref="UJY1:UJZ1"/>
    <mergeCell ref="UJC1:UJD1"/>
    <mergeCell ref="UJE1:UJF1"/>
    <mergeCell ref="UJG1:UJH1"/>
    <mergeCell ref="UJI1:UJJ1"/>
    <mergeCell ref="UJK1:UJL1"/>
    <mergeCell ref="UJM1:UJN1"/>
    <mergeCell ref="ULK1:ULL1"/>
    <mergeCell ref="ULM1:ULN1"/>
    <mergeCell ref="ULO1:ULP1"/>
    <mergeCell ref="ULQ1:ULR1"/>
    <mergeCell ref="ULS1:ULT1"/>
    <mergeCell ref="ULU1:ULV1"/>
    <mergeCell ref="UKY1:UKZ1"/>
    <mergeCell ref="ULA1:ULB1"/>
    <mergeCell ref="ULC1:ULD1"/>
    <mergeCell ref="ULE1:ULF1"/>
    <mergeCell ref="ULG1:ULH1"/>
    <mergeCell ref="ULI1:ULJ1"/>
    <mergeCell ref="UKM1:UKN1"/>
    <mergeCell ref="UKO1:UKP1"/>
    <mergeCell ref="UKQ1:UKR1"/>
    <mergeCell ref="UKS1:UKT1"/>
    <mergeCell ref="UKU1:UKV1"/>
    <mergeCell ref="UKW1:UKX1"/>
    <mergeCell ref="UMU1:UMV1"/>
    <mergeCell ref="UMW1:UMX1"/>
    <mergeCell ref="UMY1:UMZ1"/>
    <mergeCell ref="UNA1:UNB1"/>
    <mergeCell ref="UNC1:UND1"/>
    <mergeCell ref="UNE1:UNF1"/>
    <mergeCell ref="UMI1:UMJ1"/>
    <mergeCell ref="UMK1:UML1"/>
    <mergeCell ref="UMM1:UMN1"/>
    <mergeCell ref="UMO1:UMP1"/>
    <mergeCell ref="UMQ1:UMR1"/>
    <mergeCell ref="UMS1:UMT1"/>
    <mergeCell ref="ULW1:ULX1"/>
    <mergeCell ref="ULY1:ULZ1"/>
    <mergeCell ref="UMA1:UMB1"/>
    <mergeCell ref="UMC1:UMD1"/>
    <mergeCell ref="UME1:UMF1"/>
    <mergeCell ref="UMG1:UMH1"/>
    <mergeCell ref="UOE1:UOF1"/>
    <mergeCell ref="UOG1:UOH1"/>
    <mergeCell ref="UOI1:UOJ1"/>
    <mergeCell ref="UOK1:UOL1"/>
    <mergeCell ref="UOM1:UON1"/>
    <mergeCell ref="UOO1:UOP1"/>
    <mergeCell ref="UNS1:UNT1"/>
    <mergeCell ref="UNU1:UNV1"/>
    <mergeCell ref="UNW1:UNX1"/>
    <mergeCell ref="UNY1:UNZ1"/>
    <mergeCell ref="UOA1:UOB1"/>
    <mergeCell ref="UOC1:UOD1"/>
    <mergeCell ref="UNG1:UNH1"/>
    <mergeCell ref="UNI1:UNJ1"/>
    <mergeCell ref="UNK1:UNL1"/>
    <mergeCell ref="UNM1:UNN1"/>
    <mergeCell ref="UNO1:UNP1"/>
    <mergeCell ref="UNQ1:UNR1"/>
    <mergeCell ref="UPO1:UPP1"/>
    <mergeCell ref="UPQ1:UPR1"/>
    <mergeCell ref="UPS1:UPT1"/>
    <mergeCell ref="UPU1:UPV1"/>
    <mergeCell ref="UPW1:UPX1"/>
    <mergeCell ref="UPY1:UPZ1"/>
    <mergeCell ref="UPC1:UPD1"/>
    <mergeCell ref="UPE1:UPF1"/>
    <mergeCell ref="UPG1:UPH1"/>
    <mergeCell ref="UPI1:UPJ1"/>
    <mergeCell ref="UPK1:UPL1"/>
    <mergeCell ref="UPM1:UPN1"/>
    <mergeCell ref="UOQ1:UOR1"/>
    <mergeCell ref="UOS1:UOT1"/>
    <mergeCell ref="UOU1:UOV1"/>
    <mergeCell ref="UOW1:UOX1"/>
    <mergeCell ref="UOY1:UOZ1"/>
    <mergeCell ref="UPA1:UPB1"/>
    <mergeCell ref="UQY1:UQZ1"/>
    <mergeCell ref="URA1:URB1"/>
    <mergeCell ref="URC1:URD1"/>
    <mergeCell ref="URE1:URF1"/>
    <mergeCell ref="URG1:URH1"/>
    <mergeCell ref="URI1:URJ1"/>
    <mergeCell ref="UQM1:UQN1"/>
    <mergeCell ref="UQO1:UQP1"/>
    <mergeCell ref="UQQ1:UQR1"/>
    <mergeCell ref="UQS1:UQT1"/>
    <mergeCell ref="UQU1:UQV1"/>
    <mergeCell ref="UQW1:UQX1"/>
    <mergeCell ref="UQA1:UQB1"/>
    <mergeCell ref="UQC1:UQD1"/>
    <mergeCell ref="UQE1:UQF1"/>
    <mergeCell ref="UQG1:UQH1"/>
    <mergeCell ref="UQI1:UQJ1"/>
    <mergeCell ref="UQK1:UQL1"/>
    <mergeCell ref="USI1:USJ1"/>
    <mergeCell ref="USK1:USL1"/>
    <mergeCell ref="USM1:USN1"/>
    <mergeCell ref="USO1:USP1"/>
    <mergeCell ref="USQ1:USR1"/>
    <mergeCell ref="USS1:UST1"/>
    <mergeCell ref="URW1:URX1"/>
    <mergeCell ref="URY1:URZ1"/>
    <mergeCell ref="USA1:USB1"/>
    <mergeCell ref="USC1:USD1"/>
    <mergeCell ref="USE1:USF1"/>
    <mergeCell ref="USG1:USH1"/>
    <mergeCell ref="URK1:URL1"/>
    <mergeCell ref="URM1:URN1"/>
    <mergeCell ref="URO1:URP1"/>
    <mergeCell ref="URQ1:URR1"/>
    <mergeCell ref="URS1:URT1"/>
    <mergeCell ref="URU1:URV1"/>
    <mergeCell ref="UTS1:UTT1"/>
    <mergeCell ref="UTU1:UTV1"/>
    <mergeCell ref="UTW1:UTX1"/>
    <mergeCell ref="UTY1:UTZ1"/>
    <mergeCell ref="UUA1:UUB1"/>
    <mergeCell ref="UUC1:UUD1"/>
    <mergeCell ref="UTG1:UTH1"/>
    <mergeCell ref="UTI1:UTJ1"/>
    <mergeCell ref="UTK1:UTL1"/>
    <mergeCell ref="UTM1:UTN1"/>
    <mergeCell ref="UTO1:UTP1"/>
    <mergeCell ref="UTQ1:UTR1"/>
    <mergeCell ref="USU1:USV1"/>
    <mergeCell ref="USW1:USX1"/>
    <mergeCell ref="USY1:USZ1"/>
    <mergeCell ref="UTA1:UTB1"/>
    <mergeCell ref="UTC1:UTD1"/>
    <mergeCell ref="UTE1:UTF1"/>
    <mergeCell ref="UVC1:UVD1"/>
    <mergeCell ref="UVE1:UVF1"/>
    <mergeCell ref="UVG1:UVH1"/>
    <mergeCell ref="UVI1:UVJ1"/>
    <mergeCell ref="UVK1:UVL1"/>
    <mergeCell ref="UVM1:UVN1"/>
    <mergeCell ref="UUQ1:UUR1"/>
    <mergeCell ref="UUS1:UUT1"/>
    <mergeCell ref="UUU1:UUV1"/>
    <mergeCell ref="UUW1:UUX1"/>
    <mergeCell ref="UUY1:UUZ1"/>
    <mergeCell ref="UVA1:UVB1"/>
    <mergeCell ref="UUE1:UUF1"/>
    <mergeCell ref="UUG1:UUH1"/>
    <mergeCell ref="UUI1:UUJ1"/>
    <mergeCell ref="UUK1:UUL1"/>
    <mergeCell ref="UUM1:UUN1"/>
    <mergeCell ref="UUO1:UUP1"/>
    <mergeCell ref="UWM1:UWN1"/>
    <mergeCell ref="UWO1:UWP1"/>
    <mergeCell ref="UWQ1:UWR1"/>
    <mergeCell ref="UWS1:UWT1"/>
    <mergeCell ref="UWU1:UWV1"/>
    <mergeCell ref="UWW1:UWX1"/>
    <mergeCell ref="UWA1:UWB1"/>
    <mergeCell ref="UWC1:UWD1"/>
    <mergeCell ref="UWE1:UWF1"/>
    <mergeCell ref="UWG1:UWH1"/>
    <mergeCell ref="UWI1:UWJ1"/>
    <mergeCell ref="UWK1:UWL1"/>
    <mergeCell ref="UVO1:UVP1"/>
    <mergeCell ref="UVQ1:UVR1"/>
    <mergeCell ref="UVS1:UVT1"/>
    <mergeCell ref="UVU1:UVV1"/>
    <mergeCell ref="UVW1:UVX1"/>
    <mergeCell ref="UVY1:UVZ1"/>
    <mergeCell ref="UXW1:UXX1"/>
    <mergeCell ref="UXY1:UXZ1"/>
    <mergeCell ref="UYA1:UYB1"/>
    <mergeCell ref="UYC1:UYD1"/>
    <mergeCell ref="UYE1:UYF1"/>
    <mergeCell ref="UYG1:UYH1"/>
    <mergeCell ref="UXK1:UXL1"/>
    <mergeCell ref="UXM1:UXN1"/>
    <mergeCell ref="UXO1:UXP1"/>
    <mergeCell ref="UXQ1:UXR1"/>
    <mergeCell ref="UXS1:UXT1"/>
    <mergeCell ref="UXU1:UXV1"/>
    <mergeCell ref="UWY1:UWZ1"/>
    <mergeCell ref="UXA1:UXB1"/>
    <mergeCell ref="UXC1:UXD1"/>
    <mergeCell ref="UXE1:UXF1"/>
    <mergeCell ref="UXG1:UXH1"/>
    <mergeCell ref="UXI1:UXJ1"/>
    <mergeCell ref="UZG1:UZH1"/>
    <mergeCell ref="UZI1:UZJ1"/>
    <mergeCell ref="UZK1:UZL1"/>
    <mergeCell ref="UZM1:UZN1"/>
    <mergeCell ref="UZO1:UZP1"/>
    <mergeCell ref="UZQ1:UZR1"/>
    <mergeCell ref="UYU1:UYV1"/>
    <mergeCell ref="UYW1:UYX1"/>
    <mergeCell ref="UYY1:UYZ1"/>
    <mergeCell ref="UZA1:UZB1"/>
    <mergeCell ref="UZC1:UZD1"/>
    <mergeCell ref="UZE1:UZF1"/>
    <mergeCell ref="UYI1:UYJ1"/>
    <mergeCell ref="UYK1:UYL1"/>
    <mergeCell ref="UYM1:UYN1"/>
    <mergeCell ref="UYO1:UYP1"/>
    <mergeCell ref="UYQ1:UYR1"/>
    <mergeCell ref="UYS1:UYT1"/>
    <mergeCell ref="VAQ1:VAR1"/>
    <mergeCell ref="VAS1:VAT1"/>
    <mergeCell ref="VAU1:VAV1"/>
    <mergeCell ref="VAW1:VAX1"/>
    <mergeCell ref="VAY1:VAZ1"/>
    <mergeCell ref="VBA1:VBB1"/>
    <mergeCell ref="VAE1:VAF1"/>
    <mergeCell ref="VAG1:VAH1"/>
    <mergeCell ref="VAI1:VAJ1"/>
    <mergeCell ref="VAK1:VAL1"/>
    <mergeCell ref="VAM1:VAN1"/>
    <mergeCell ref="VAO1:VAP1"/>
    <mergeCell ref="UZS1:UZT1"/>
    <mergeCell ref="UZU1:UZV1"/>
    <mergeCell ref="UZW1:UZX1"/>
    <mergeCell ref="UZY1:UZZ1"/>
    <mergeCell ref="VAA1:VAB1"/>
    <mergeCell ref="VAC1:VAD1"/>
    <mergeCell ref="VCA1:VCB1"/>
    <mergeCell ref="VCC1:VCD1"/>
    <mergeCell ref="VCE1:VCF1"/>
    <mergeCell ref="VCG1:VCH1"/>
    <mergeCell ref="VCI1:VCJ1"/>
    <mergeCell ref="VCK1:VCL1"/>
    <mergeCell ref="VBO1:VBP1"/>
    <mergeCell ref="VBQ1:VBR1"/>
    <mergeCell ref="VBS1:VBT1"/>
    <mergeCell ref="VBU1:VBV1"/>
    <mergeCell ref="VBW1:VBX1"/>
    <mergeCell ref="VBY1:VBZ1"/>
    <mergeCell ref="VBC1:VBD1"/>
    <mergeCell ref="VBE1:VBF1"/>
    <mergeCell ref="VBG1:VBH1"/>
    <mergeCell ref="VBI1:VBJ1"/>
    <mergeCell ref="VBK1:VBL1"/>
    <mergeCell ref="VBM1:VBN1"/>
    <mergeCell ref="VDK1:VDL1"/>
    <mergeCell ref="VDM1:VDN1"/>
    <mergeCell ref="VDO1:VDP1"/>
    <mergeCell ref="VDQ1:VDR1"/>
    <mergeCell ref="VDS1:VDT1"/>
    <mergeCell ref="VDU1:VDV1"/>
    <mergeCell ref="VCY1:VCZ1"/>
    <mergeCell ref="VDA1:VDB1"/>
    <mergeCell ref="VDC1:VDD1"/>
    <mergeCell ref="VDE1:VDF1"/>
    <mergeCell ref="VDG1:VDH1"/>
    <mergeCell ref="VDI1:VDJ1"/>
    <mergeCell ref="VCM1:VCN1"/>
    <mergeCell ref="VCO1:VCP1"/>
    <mergeCell ref="VCQ1:VCR1"/>
    <mergeCell ref="VCS1:VCT1"/>
    <mergeCell ref="VCU1:VCV1"/>
    <mergeCell ref="VCW1:VCX1"/>
    <mergeCell ref="VEU1:VEV1"/>
    <mergeCell ref="VEW1:VEX1"/>
    <mergeCell ref="VEY1:VEZ1"/>
    <mergeCell ref="VFA1:VFB1"/>
    <mergeCell ref="VFC1:VFD1"/>
    <mergeCell ref="VFE1:VFF1"/>
    <mergeCell ref="VEI1:VEJ1"/>
    <mergeCell ref="VEK1:VEL1"/>
    <mergeCell ref="VEM1:VEN1"/>
    <mergeCell ref="VEO1:VEP1"/>
    <mergeCell ref="VEQ1:VER1"/>
    <mergeCell ref="VES1:VET1"/>
    <mergeCell ref="VDW1:VDX1"/>
    <mergeCell ref="VDY1:VDZ1"/>
    <mergeCell ref="VEA1:VEB1"/>
    <mergeCell ref="VEC1:VED1"/>
    <mergeCell ref="VEE1:VEF1"/>
    <mergeCell ref="VEG1:VEH1"/>
    <mergeCell ref="VGE1:VGF1"/>
    <mergeCell ref="VGG1:VGH1"/>
    <mergeCell ref="VGI1:VGJ1"/>
    <mergeCell ref="VGK1:VGL1"/>
    <mergeCell ref="VGM1:VGN1"/>
    <mergeCell ref="VGO1:VGP1"/>
    <mergeCell ref="VFS1:VFT1"/>
    <mergeCell ref="VFU1:VFV1"/>
    <mergeCell ref="VFW1:VFX1"/>
    <mergeCell ref="VFY1:VFZ1"/>
    <mergeCell ref="VGA1:VGB1"/>
    <mergeCell ref="VGC1:VGD1"/>
    <mergeCell ref="VFG1:VFH1"/>
    <mergeCell ref="VFI1:VFJ1"/>
    <mergeCell ref="VFK1:VFL1"/>
    <mergeCell ref="VFM1:VFN1"/>
    <mergeCell ref="VFO1:VFP1"/>
    <mergeCell ref="VFQ1:VFR1"/>
    <mergeCell ref="VHO1:VHP1"/>
    <mergeCell ref="VHQ1:VHR1"/>
    <mergeCell ref="VHS1:VHT1"/>
    <mergeCell ref="VHU1:VHV1"/>
    <mergeCell ref="VHW1:VHX1"/>
    <mergeCell ref="VHY1:VHZ1"/>
    <mergeCell ref="VHC1:VHD1"/>
    <mergeCell ref="VHE1:VHF1"/>
    <mergeCell ref="VHG1:VHH1"/>
    <mergeCell ref="VHI1:VHJ1"/>
    <mergeCell ref="VHK1:VHL1"/>
    <mergeCell ref="VHM1:VHN1"/>
    <mergeCell ref="VGQ1:VGR1"/>
    <mergeCell ref="VGS1:VGT1"/>
    <mergeCell ref="VGU1:VGV1"/>
    <mergeCell ref="VGW1:VGX1"/>
    <mergeCell ref="VGY1:VGZ1"/>
    <mergeCell ref="VHA1:VHB1"/>
    <mergeCell ref="VIY1:VIZ1"/>
    <mergeCell ref="VJA1:VJB1"/>
    <mergeCell ref="VJC1:VJD1"/>
    <mergeCell ref="VJE1:VJF1"/>
    <mergeCell ref="VJG1:VJH1"/>
    <mergeCell ref="VJI1:VJJ1"/>
    <mergeCell ref="VIM1:VIN1"/>
    <mergeCell ref="VIO1:VIP1"/>
    <mergeCell ref="VIQ1:VIR1"/>
    <mergeCell ref="VIS1:VIT1"/>
    <mergeCell ref="VIU1:VIV1"/>
    <mergeCell ref="VIW1:VIX1"/>
    <mergeCell ref="VIA1:VIB1"/>
    <mergeCell ref="VIC1:VID1"/>
    <mergeCell ref="VIE1:VIF1"/>
    <mergeCell ref="VIG1:VIH1"/>
    <mergeCell ref="VII1:VIJ1"/>
    <mergeCell ref="VIK1:VIL1"/>
    <mergeCell ref="VKI1:VKJ1"/>
    <mergeCell ref="VKK1:VKL1"/>
    <mergeCell ref="VKM1:VKN1"/>
    <mergeCell ref="VKO1:VKP1"/>
    <mergeCell ref="VKQ1:VKR1"/>
    <mergeCell ref="VKS1:VKT1"/>
    <mergeCell ref="VJW1:VJX1"/>
    <mergeCell ref="VJY1:VJZ1"/>
    <mergeCell ref="VKA1:VKB1"/>
    <mergeCell ref="VKC1:VKD1"/>
    <mergeCell ref="VKE1:VKF1"/>
    <mergeCell ref="VKG1:VKH1"/>
    <mergeCell ref="VJK1:VJL1"/>
    <mergeCell ref="VJM1:VJN1"/>
    <mergeCell ref="VJO1:VJP1"/>
    <mergeCell ref="VJQ1:VJR1"/>
    <mergeCell ref="VJS1:VJT1"/>
    <mergeCell ref="VJU1:VJV1"/>
    <mergeCell ref="VLS1:VLT1"/>
    <mergeCell ref="VLU1:VLV1"/>
    <mergeCell ref="VLW1:VLX1"/>
    <mergeCell ref="VLY1:VLZ1"/>
    <mergeCell ref="VMA1:VMB1"/>
    <mergeCell ref="VMC1:VMD1"/>
    <mergeCell ref="VLG1:VLH1"/>
    <mergeCell ref="VLI1:VLJ1"/>
    <mergeCell ref="VLK1:VLL1"/>
    <mergeCell ref="VLM1:VLN1"/>
    <mergeCell ref="VLO1:VLP1"/>
    <mergeCell ref="VLQ1:VLR1"/>
    <mergeCell ref="VKU1:VKV1"/>
    <mergeCell ref="VKW1:VKX1"/>
    <mergeCell ref="VKY1:VKZ1"/>
    <mergeCell ref="VLA1:VLB1"/>
    <mergeCell ref="VLC1:VLD1"/>
    <mergeCell ref="VLE1:VLF1"/>
    <mergeCell ref="VNC1:VND1"/>
    <mergeCell ref="VNE1:VNF1"/>
    <mergeCell ref="VNG1:VNH1"/>
    <mergeCell ref="VNI1:VNJ1"/>
    <mergeCell ref="VNK1:VNL1"/>
    <mergeCell ref="VNM1:VNN1"/>
    <mergeCell ref="VMQ1:VMR1"/>
    <mergeCell ref="VMS1:VMT1"/>
    <mergeCell ref="VMU1:VMV1"/>
    <mergeCell ref="VMW1:VMX1"/>
    <mergeCell ref="VMY1:VMZ1"/>
    <mergeCell ref="VNA1:VNB1"/>
    <mergeCell ref="VME1:VMF1"/>
    <mergeCell ref="VMG1:VMH1"/>
    <mergeCell ref="VMI1:VMJ1"/>
    <mergeCell ref="VMK1:VML1"/>
    <mergeCell ref="VMM1:VMN1"/>
    <mergeCell ref="VMO1:VMP1"/>
    <mergeCell ref="VOM1:VON1"/>
    <mergeCell ref="VOO1:VOP1"/>
    <mergeCell ref="VOQ1:VOR1"/>
    <mergeCell ref="VOS1:VOT1"/>
    <mergeCell ref="VOU1:VOV1"/>
    <mergeCell ref="VOW1:VOX1"/>
    <mergeCell ref="VOA1:VOB1"/>
    <mergeCell ref="VOC1:VOD1"/>
    <mergeCell ref="VOE1:VOF1"/>
    <mergeCell ref="VOG1:VOH1"/>
    <mergeCell ref="VOI1:VOJ1"/>
    <mergeCell ref="VOK1:VOL1"/>
    <mergeCell ref="VNO1:VNP1"/>
    <mergeCell ref="VNQ1:VNR1"/>
    <mergeCell ref="VNS1:VNT1"/>
    <mergeCell ref="VNU1:VNV1"/>
    <mergeCell ref="VNW1:VNX1"/>
    <mergeCell ref="VNY1:VNZ1"/>
    <mergeCell ref="VPW1:VPX1"/>
    <mergeCell ref="VPY1:VPZ1"/>
    <mergeCell ref="VQA1:VQB1"/>
    <mergeCell ref="VQC1:VQD1"/>
    <mergeCell ref="VQE1:VQF1"/>
    <mergeCell ref="VQG1:VQH1"/>
    <mergeCell ref="VPK1:VPL1"/>
    <mergeCell ref="VPM1:VPN1"/>
    <mergeCell ref="VPO1:VPP1"/>
    <mergeCell ref="VPQ1:VPR1"/>
    <mergeCell ref="VPS1:VPT1"/>
    <mergeCell ref="VPU1:VPV1"/>
    <mergeCell ref="VOY1:VOZ1"/>
    <mergeCell ref="VPA1:VPB1"/>
    <mergeCell ref="VPC1:VPD1"/>
    <mergeCell ref="VPE1:VPF1"/>
    <mergeCell ref="VPG1:VPH1"/>
    <mergeCell ref="VPI1:VPJ1"/>
    <mergeCell ref="VRG1:VRH1"/>
    <mergeCell ref="VRI1:VRJ1"/>
    <mergeCell ref="VRK1:VRL1"/>
    <mergeCell ref="VRM1:VRN1"/>
    <mergeCell ref="VRO1:VRP1"/>
    <mergeCell ref="VRQ1:VRR1"/>
    <mergeCell ref="VQU1:VQV1"/>
    <mergeCell ref="VQW1:VQX1"/>
    <mergeCell ref="VQY1:VQZ1"/>
    <mergeCell ref="VRA1:VRB1"/>
    <mergeCell ref="VRC1:VRD1"/>
    <mergeCell ref="VRE1:VRF1"/>
    <mergeCell ref="VQI1:VQJ1"/>
    <mergeCell ref="VQK1:VQL1"/>
    <mergeCell ref="VQM1:VQN1"/>
    <mergeCell ref="VQO1:VQP1"/>
    <mergeCell ref="VQQ1:VQR1"/>
    <mergeCell ref="VQS1:VQT1"/>
    <mergeCell ref="VSQ1:VSR1"/>
    <mergeCell ref="VSS1:VST1"/>
    <mergeCell ref="VSU1:VSV1"/>
    <mergeCell ref="VSW1:VSX1"/>
    <mergeCell ref="VSY1:VSZ1"/>
    <mergeCell ref="VTA1:VTB1"/>
    <mergeCell ref="VSE1:VSF1"/>
    <mergeCell ref="VSG1:VSH1"/>
    <mergeCell ref="VSI1:VSJ1"/>
    <mergeCell ref="VSK1:VSL1"/>
    <mergeCell ref="VSM1:VSN1"/>
    <mergeCell ref="VSO1:VSP1"/>
    <mergeCell ref="VRS1:VRT1"/>
    <mergeCell ref="VRU1:VRV1"/>
    <mergeCell ref="VRW1:VRX1"/>
    <mergeCell ref="VRY1:VRZ1"/>
    <mergeCell ref="VSA1:VSB1"/>
    <mergeCell ref="VSC1:VSD1"/>
    <mergeCell ref="VUA1:VUB1"/>
    <mergeCell ref="VUC1:VUD1"/>
    <mergeCell ref="VUE1:VUF1"/>
    <mergeCell ref="VUG1:VUH1"/>
    <mergeCell ref="VUI1:VUJ1"/>
    <mergeCell ref="VUK1:VUL1"/>
    <mergeCell ref="VTO1:VTP1"/>
    <mergeCell ref="VTQ1:VTR1"/>
    <mergeCell ref="VTS1:VTT1"/>
    <mergeCell ref="VTU1:VTV1"/>
    <mergeCell ref="VTW1:VTX1"/>
    <mergeCell ref="VTY1:VTZ1"/>
    <mergeCell ref="VTC1:VTD1"/>
    <mergeCell ref="VTE1:VTF1"/>
    <mergeCell ref="VTG1:VTH1"/>
    <mergeCell ref="VTI1:VTJ1"/>
    <mergeCell ref="VTK1:VTL1"/>
    <mergeCell ref="VTM1:VTN1"/>
    <mergeCell ref="VVK1:VVL1"/>
    <mergeCell ref="VVM1:VVN1"/>
    <mergeCell ref="VVO1:VVP1"/>
    <mergeCell ref="VVQ1:VVR1"/>
    <mergeCell ref="VVS1:VVT1"/>
    <mergeCell ref="VVU1:VVV1"/>
    <mergeCell ref="VUY1:VUZ1"/>
    <mergeCell ref="VVA1:VVB1"/>
    <mergeCell ref="VVC1:VVD1"/>
    <mergeCell ref="VVE1:VVF1"/>
    <mergeCell ref="VVG1:VVH1"/>
    <mergeCell ref="VVI1:VVJ1"/>
    <mergeCell ref="VUM1:VUN1"/>
    <mergeCell ref="VUO1:VUP1"/>
    <mergeCell ref="VUQ1:VUR1"/>
    <mergeCell ref="VUS1:VUT1"/>
    <mergeCell ref="VUU1:VUV1"/>
    <mergeCell ref="VUW1:VUX1"/>
    <mergeCell ref="VWU1:VWV1"/>
    <mergeCell ref="VWW1:VWX1"/>
    <mergeCell ref="VWY1:VWZ1"/>
    <mergeCell ref="VXA1:VXB1"/>
    <mergeCell ref="VXC1:VXD1"/>
    <mergeCell ref="VXE1:VXF1"/>
    <mergeCell ref="VWI1:VWJ1"/>
    <mergeCell ref="VWK1:VWL1"/>
    <mergeCell ref="VWM1:VWN1"/>
    <mergeCell ref="VWO1:VWP1"/>
    <mergeCell ref="VWQ1:VWR1"/>
    <mergeCell ref="VWS1:VWT1"/>
    <mergeCell ref="VVW1:VVX1"/>
    <mergeCell ref="VVY1:VVZ1"/>
    <mergeCell ref="VWA1:VWB1"/>
    <mergeCell ref="VWC1:VWD1"/>
    <mergeCell ref="VWE1:VWF1"/>
    <mergeCell ref="VWG1:VWH1"/>
    <mergeCell ref="VYE1:VYF1"/>
    <mergeCell ref="VYG1:VYH1"/>
    <mergeCell ref="VYI1:VYJ1"/>
    <mergeCell ref="VYK1:VYL1"/>
    <mergeCell ref="VYM1:VYN1"/>
    <mergeCell ref="VYO1:VYP1"/>
    <mergeCell ref="VXS1:VXT1"/>
    <mergeCell ref="VXU1:VXV1"/>
    <mergeCell ref="VXW1:VXX1"/>
    <mergeCell ref="VXY1:VXZ1"/>
    <mergeCell ref="VYA1:VYB1"/>
    <mergeCell ref="VYC1:VYD1"/>
    <mergeCell ref="VXG1:VXH1"/>
    <mergeCell ref="VXI1:VXJ1"/>
    <mergeCell ref="VXK1:VXL1"/>
    <mergeCell ref="VXM1:VXN1"/>
    <mergeCell ref="VXO1:VXP1"/>
    <mergeCell ref="VXQ1:VXR1"/>
    <mergeCell ref="VZO1:VZP1"/>
    <mergeCell ref="VZQ1:VZR1"/>
    <mergeCell ref="VZS1:VZT1"/>
    <mergeCell ref="VZU1:VZV1"/>
    <mergeCell ref="VZW1:VZX1"/>
    <mergeCell ref="VZY1:VZZ1"/>
    <mergeCell ref="VZC1:VZD1"/>
    <mergeCell ref="VZE1:VZF1"/>
    <mergeCell ref="VZG1:VZH1"/>
    <mergeCell ref="VZI1:VZJ1"/>
    <mergeCell ref="VZK1:VZL1"/>
    <mergeCell ref="VZM1:VZN1"/>
    <mergeCell ref="VYQ1:VYR1"/>
    <mergeCell ref="VYS1:VYT1"/>
    <mergeCell ref="VYU1:VYV1"/>
    <mergeCell ref="VYW1:VYX1"/>
    <mergeCell ref="VYY1:VYZ1"/>
    <mergeCell ref="VZA1:VZB1"/>
    <mergeCell ref="WAY1:WAZ1"/>
    <mergeCell ref="WBA1:WBB1"/>
    <mergeCell ref="WBC1:WBD1"/>
    <mergeCell ref="WBE1:WBF1"/>
    <mergeCell ref="WBG1:WBH1"/>
    <mergeCell ref="WBI1:WBJ1"/>
    <mergeCell ref="WAM1:WAN1"/>
    <mergeCell ref="WAO1:WAP1"/>
    <mergeCell ref="WAQ1:WAR1"/>
    <mergeCell ref="WAS1:WAT1"/>
    <mergeCell ref="WAU1:WAV1"/>
    <mergeCell ref="WAW1:WAX1"/>
    <mergeCell ref="WAA1:WAB1"/>
    <mergeCell ref="WAC1:WAD1"/>
    <mergeCell ref="WAE1:WAF1"/>
    <mergeCell ref="WAG1:WAH1"/>
    <mergeCell ref="WAI1:WAJ1"/>
    <mergeCell ref="WAK1:WAL1"/>
    <mergeCell ref="WCI1:WCJ1"/>
    <mergeCell ref="WCK1:WCL1"/>
    <mergeCell ref="WCM1:WCN1"/>
    <mergeCell ref="WCO1:WCP1"/>
    <mergeCell ref="WCQ1:WCR1"/>
    <mergeCell ref="WCS1:WCT1"/>
    <mergeCell ref="WBW1:WBX1"/>
    <mergeCell ref="WBY1:WBZ1"/>
    <mergeCell ref="WCA1:WCB1"/>
    <mergeCell ref="WCC1:WCD1"/>
    <mergeCell ref="WCE1:WCF1"/>
    <mergeCell ref="WCG1:WCH1"/>
    <mergeCell ref="WBK1:WBL1"/>
    <mergeCell ref="WBM1:WBN1"/>
    <mergeCell ref="WBO1:WBP1"/>
    <mergeCell ref="WBQ1:WBR1"/>
    <mergeCell ref="WBS1:WBT1"/>
    <mergeCell ref="WBU1:WBV1"/>
    <mergeCell ref="WDS1:WDT1"/>
    <mergeCell ref="WDU1:WDV1"/>
    <mergeCell ref="WDW1:WDX1"/>
    <mergeCell ref="WDY1:WDZ1"/>
    <mergeCell ref="WEA1:WEB1"/>
    <mergeCell ref="WEC1:WED1"/>
    <mergeCell ref="WDG1:WDH1"/>
    <mergeCell ref="WDI1:WDJ1"/>
    <mergeCell ref="WDK1:WDL1"/>
    <mergeCell ref="WDM1:WDN1"/>
    <mergeCell ref="WDO1:WDP1"/>
    <mergeCell ref="WDQ1:WDR1"/>
    <mergeCell ref="WCU1:WCV1"/>
    <mergeCell ref="WCW1:WCX1"/>
    <mergeCell ref="WCY1:WCZ1"/>
    <mergeCell ref="WDA1:WDB1"/>
    <mergeCell ref="WDC1:WDD1"/>
    <mergeCell ref="WDE1:WDF1"/>
    <mergeCell ref="WFC1:WFD1"/>
    <mergeCell ref="WFE1:WFF1"/>
    <mergeCell ref="WFG1:WFH1"/>
    <mergeCell ref="WFI1:WFJ1"/>
    <mergeCell ref="WFK1:WFL1"/>
    <mergeCell ref="WFM1:WFN1"/>
    <mergeCell ref="WEQ1:WER1"/>
    <mergeCell ref="WES1:WET1"/>
    <mergeCell ref="WEU1:WEV1"/>
    <mergeCell ref="WEW1:WEX1"/>
    <mergeCell ref="WEY1:WEZ1"/>
    <mergeCell ref="WFA1:WFB1"/>
    <mergeCell ref="WEE1:WEF1"/>
    <mergeCell ref="WEG1:WEH1"/>
    <mergeCell ref="WEI1:WEJ1"/>
    <mergeCell ref="WEK1:WEL1"/>
    <mergeCell ref="WEM1:WEN1"/>
    <mergeCell ref="WEO1:WEP1"/>
    <mergeCell ref="WGM1:WGN1"/>
    <mergeCell ref="WGO1:WGP1"/>
    <mergeCell ref="WGQ1:WGR1"/>
    <mergeCell ref="WGS1:WGT1"/>
    <mergeCell ref="WGU1:WGV1"/>
    <mergeCell ref="WGW1:WGX1"/>
    <mergeCell ref="WGA1:WGB1"/>
    <mergeCell ref="WGC1:WGD1"/>
    <mergeCell ref="WGE1:WGF1"/>
    <mergeCell ref="WGG1:WGH1"/>
    <mergeCell ref="WGI1:WGJ1"/>
    <mergeCell ref="WGK1:WGL1"/>
    <mergeCell ref="WFO1:WFP1"/>
    <mergeCell ref="WFQ1:WFR1"/>
    <mergeCell ref="WFS1:WFT1"/>
    <mergeCell ref="WFU1:WFV1"/>
    <mergeCell ref="WFW1:WFX1"/>
    <mergeCell ref="WFY1:WFZ1"/>
    <mergeCell ref="WHW1:WHX1"/>
    <mergeCell ref="WHY1:WHZ1"/>
    <mergeCell ref="WIA1:WIB1"/>
    <mergeCell ref="WIC1:WID1"/>
    <mergeCell ref="WIE1:WIF1"/>
    <mergeCell ref="WIG1:WIH1"/>
    <mergeCell ref="WHK1:WHL1"/>
    <mergeCell ref="WHM1:WHN1"/>
    <mergeCell ref="WHO1:WHP1"/>
    <mergeCell ref="WHQ1:WHR1"/>
    <mergeCell ref="WHS1:WHT1"/>
    <mergeCell ref="WHU1:WHV1"/>
    <mergeCell ref="WGY1:WGZ1"/>
    <mergeCell ref="WHA1:WHB1"/>
    <mergeCell ref="WHC1:WHD1"/>
    <mergeCell ref="WHE1:WHF1"/>
    <mergeCell ref="WHG1:WHH1"/>
    <mergeCell ref="WHI1:WHJ1"/>
    <mergeCell ref="WJG1:WJH1"/>
    <mergeCell ref="WJI1:WJJ1"/>
    <mergeCell ref="WJK1:WJL1"/>
    <mergeCell ref="WJM1:WJN1"/>
    <mergeCell ref="WJO1:WJP1"/>
    <mergeCell ref="WJQ1:WJR1"/>
    <mergeCell ref="WIU1:WIV1"/>
    <mergeCell ref="WIW1:WIX1"/>
    <mergeCell ref="WIY1:WIZ1"/>
    <mergeCell ref="WJA1:WJB1"/>
    <mergeCell ref="WJC1:WJD1"/>
    <mergeCell ref="WJE1:WJF1"/>
    <mergeCell ref="WII1:WIJ1"/>
    <mergeCell ref="WIK1:WIL1"/>
    <mergeCell ref="WIM1:WIN1"/>
    <mergeCell ref="WIO1:WIP1"/>
    <mergeCell ref="WIQ1:WIR1"/>
    <mergeCell ref="WIS1:WIT1"/>
    <mergeCell ref="WKQ1:WKR1"/>
    <mergeCell ref="WKS1:WKT1"/>
    <mergeCell ref="WKU1:WKV1"/>
    <mergeCell ref="WKW1:WKX1"/>
    <mergeCell ref="WKY1:WKZ1"/>
    <mergeCell ref="WLA1:WLB1"/>
    <mergeCell ref="WKE1:WKF1"/>
    <mergeCell ref="WKG1:WKH1"/>
    <mergeCell ref="WKI1:WKJ1"/>
    <mergeCell ref="WKK1:WKL1"/>
    <mergeCell ref="WKM1:WKN1"/>
    <mergeCell ref="WKO1:WKP1"/>
    <mergeCell ref="WJS1:WJT1"/>
    <mergeCell ref="WJU1:WJV1"/>
    <mergeCell ref="WJW1:WJX1"/>
    <mergeCell ref="WJY1:WJZ1"/>
    <mergeCell ref="WKA1:WKB1"/>
    <mergeCell ref="WKC1:WKD1"/>
    <mergeCell ref="WMA1:WMB1"/>
    <mergeCell ref="WMC1:WMD1"/>
    <mergeCell ref="WME1:WMF1"/>
    <mergeCell ref="WMG1:WMH1"/>
    <mergeCell ref="WMI1:WMJ1"/>
    <mergeCell ref="WMK1:WML1"/>
    <mergeCell ref="WLO1:WLP1"/>
    <mergeCell ref="WLQ1:WLR1"/>
    <mergeCell ref="WLS1:WLT1"/>
    <mergeCell ref="WLU1:WLV1"/>
    <mergeCell ref="WLW1:WLX1"/>
    <mergeCell ref="WLY1:WLZ1"/>
    <mergeCell ref="WLC1:WLD1"/>
    <mergeCell ref="WLE1:WLF1"/>
    <mergeCell ref="WLG1:WLH1"/>
    <mergeCell ref="WLI1:WLJ1"/>
    <mergeCell ref="WLK1:WLL1"/>
    <mergeCell ref="WLM1:WLN1"/>
    <mergeCell ref="WNK1:WNL1"/>
    <mergeCell ref="WNM1:WNN1"/>
    <mergeCell ref="WNO1:WNP1"/>
    <mergeCell ref="WNQ1:WNR1"/>
    <mergeCell ref="WNS1:WNT1"/>
    <mergeCell ref="WNU1:WNV1"/>
    <mergeCell ref="WMY1:WMZ1"/>
    <mergeCell ref="WNA1:WNB1"/>
    <mergeCell ref="WNC1:WND1"/>
    <mergeCell ref="WNE1:WNF1"/>
    <mergeCell ref="WNG1:WNH1"/>
    <mergeCell ref="WNI1:WNJ1"/>
    <mergeCell ref="WMM1:WMN1"/>
    <mergeCell ref="WMO1:WMP1"/>
    <mergeCell ref="WMQ1:WMR1"/>
    <mergeCell ref="WMS1:WMT1"/>
    <mergeCell ref="WMU1:WMV1"/>
    <mergeCell ref="WMW1:WMX1"/>
    <mergeCell ref="WOU1:WOV1"/>
    <mergeCell ref="WOW1:WOX1"/>
    <mergeCell ref="WOY1:WOZ1"/>
    <mergeCell ref="WPA1:WPB1"/>
    <mergeCell ref="WPC1:WPD1"/>
    <mergeCell ref="WPE1:WPF1"/>
    <mergeCell ref="WOI1:WOJ1"/>
    <mergeCell ref="WOK1:WOL1"/>
    <mergeCell ref="WOM1:WON1"/>
    <mergeCell ref="WOO1:WOP1"/>
    <mergeCell ref="WOQ1:WOR1"/>
    <mergeCell ref="WOS1:WOT1"/>
    <mergeCell ref="WNW1:WNX1"/>
    <mergeCell ref="WNY1:WNZ1"/>
    <mergeCell ref="WOA1:WOB1"/>
    <mergeCell ref="WOC1:WOD1"/>
    <mergeCell ref="WOE1:WOF1"/>
    <mergeCell ref="WOG1:WOH1"/>
    <mergeCell ref="WQE1:WQF1"/>
    <mergeCell ref="WQG1:WQH1"/>
    <mergeCell ref="WQI1:WQJ1"/>
    <mergeCell ref="WQK1:WQL1"/>
    <mergeCell ref="WQM1:WQN1"/>
    <mergeCell ref="WQO1:WQP1"/>
    <mergeCell ref="WPS1:WPT1"/>
    <mergeCell ref="WPU1:WPV1"/>
    <mergeCell ref="WPW1:WPX1"/>
    <mergeCell ref="WPY1:WPZ1"/>
    <mergeCell ref="WQA1:WQB1"/>
    <mergeCell ref="WQC1:WQD1"/>
    <mergeCell ref="WPG1:WPH1"/>
    <mergeCell ref="WPI1:WPJ1"/>
    <mergeCell ref="WPK1:WPL1"/>
    <mergeCell ref="WPM1:WPN1"/>
    <mergeCell ref="WPO1:WPP1"/>
    <mergeCell ref="WPQ1:WPR1"/>
    <mergeCell ref="WRO1:WRP1"/>
    <mergeCell ref="WRQ1:WRR1"/>
    <mergeCell ref="WRS1:WRT1"/>
    <mergeCell ref="WRU1:WRV1"/>
    <mergeCell ref="WRW1:WRX1"/>
    <mergeCell ref="WRY1:WRZ1"/>
    <mergeCell ref="WRC1:WRD1"/>
    <mergeCell ref="WRE1:WRF1"/>
    <mergeCell ref="WRG1:WRH1"/>
    <mergeCell ref="WRI1:WRJ1"/>
    <mergeCell ref="WRK1:WRL1"/>
    <mergeCell ref="WRM1:WRN1"/>
    <mergeCell ref="WQQ1:WQR1"/>
    <mergeCell ref="WQS1:WQT1"/>
    <mergeCell ref="WQU1:WQV1"/>
    <mergeCell ref="WQW1:WQX1"/>
    <mergeCell ref="WQY1:WQZ1"/>
    <mergeCell ref="WRA1:WRB1"/>
    <mergeCell ref="WSY1:WSZ1"/>
    <mergeCell ref="WTA1:WTB1"/>
    <mergeCell ref="WTC1:WTD1"/>
    <mergeCell ref="WTE1:WTF1"/>
    <mergeCell ref="WTG1:WTH1"/>
    <mergeCell ref="WTI1:WTJ1"/>
    <mergeCell ref="WSM1:WSN1"/>
    <mergeCell ref="WSO1:WSP1"/>
    <mergeCell ref="WSQ1:WSR1"/>
    <mergeCell ref="WSS1:WST1"/>
    <mergeCell ref="WSU1:WSV1"/>
    <mergeCell ref="WSW1:WSX1"/>
    <mergeCell ref="WSA1:WSB1"/>
    <mergeCell ref="WSC1:WSD1"/>
    <mergeCell ref="WSE1:WSF1"/>
    <mergeCell ref="WSG1:WSH1"/>
    <mergeCell ref="WSI1:WSJ1"/>
    <mergeCell ref="WSK1:WSL1"/>
    <mergeCell ref="WUI1:WUJ1"/>
    <mergeCell ref="WUK1:WUL1"/>
    <mergeCell ref="WUM1:WUN1"/>
    <mergeCell ref="WUO1:WUP1"/>
    <mergeCell ref="WUQ1:WUR1"/>
    <mergeCell ref="WUS1:WUT1"/>
    <mergeCell ref="WTW1:WTX1"/>
    <mergeCell ref="WTY1:WTZ1"/>
    <mergeCell ref="WUA1:WUB1"/>
    <mergeCell ref="WUC1:WUD1"/>
    <mergeCell ref="WUE1:WUF1"/>
    <mergeCell ref="WUG1:WUH1"/>
    <mergeCell ref="WTK1:WTL1"/>
    <mergeCell ref="WTM1:WTN1"/>
    <mergeCell ref="WTO1:WTP1"/>
    <mergeCell ref="WTQ1:WTR1"/>
    <mergeCell ref="WTS1:WTT1"/>
    <mergeCell ref="WTU1:WTV1"/>
    <mergeCell ref="WVS1:WVT1"/>
    <mergeCell ref="WVU1:WVV1"/>
    <mergeCell ref="WVW1:WVX1"/>
    <mergeCell ref="WVY1:WVZ1"/>
    <mergeCell ref="WWA1:WWB1"/>
    <mergeCell ref="WWC1:WWD1"/>
    <mergeCell ref="WVG1:WVH1"/>
    <mergeCell ref="WVI1:WVJ1"/>
    <mergeCell ref="WVK1:WVL1"/>
    <mergeCell ref="WVM1:WVN1"/>
    <mergeCell ref="WVO1:WVP1"/>
    <mergeCell ref="WVQ1:WVR1"/>
    <mergeCell ref="WUU1:WUV1"/>
    <mergeCell ref="WUW1:WUX1"/>
    <mergeCell ref="WUY1:WUZ1"/>
    <mergeCell ref="WVA1:WVB1"/>
    <mergeCell ref="WVC1:WVD1"/>
    <mergeCell ref="WVE1:WVF1"/>
    <mergeCell ref="WXC1:WXD1"/>
    <mergeCell ref="WXE1:WXF1"/>
    <mergeCell ref="WXG1:WXH1"/>
    <mergeCell ref="WXI1:WXJ1"/>
    <mergeCell ref="WXK1:WXL1"/>
    <mergeCell ref="WXM1:WXN1"/>
    <mergeCell ref="WWQ1:WWR1"/>
    <mergeCell ref="WWS1:WWT1"/>
    <mergeCell ref="WWU1:WWV1"/>
    <mergeCell ref="WWW1:WWX1"/>
    <mergeCell ref="WWY1:WWZ1"/>
    <mergeCell ref="WXA1:WXB1"/>
    <mergeCell ref="WWE1:WWF1"/>
    <mergeCell ref="WWG1:WWH1"/>
    <mergeCell ref="WWI1:WWJ1"/>
    <mergeCell ref="WWK1:WWL1"/>
    <mergeCell ref="WWM1:WWN1"/>
    <mergeCell ref="WWO1:WWP1"/>
    <mergeCell ref="WYM1:WYN1"/>
    <mergeCell ref="WYO1:WYP1"/>
    <mergeCell ref="WYQ1:WYR1"/>
    <mergeCell ref="WYS1:WYT1"/>
    <mergeCell ref="WYU1:WYV1"/>
    <mergeCell ref="WYW1:WYX1"/>
    <mergeCell ref="WYA1:WYB1"/>
    <mergeCell ref="WYC1:WYD1"/>
    <mergeCell ref="WYE1:WYF1"/>
    <mergeCell ref="WYG1:WYH1"/>
    <mergeCell ref="WYI1:WYJ1"/>
    <mergeCell ref="WYK1:WYL1"/>
    <mergeCell ref="WXO1:WXP1"/>
    <mergeCell ref="WXQ1:WXR1"/>
    <mergeCell ref="WXS1:WXT1"/>
    <mergeCell ref="WXU1:WXV1"/>
    <mergeCell ref="WXW1:WXX1"/>
    <mergeCell ref="WXY1:WXZ1"/>
    <mergeCell ref="WZW1:WZX1"/>
    <mergeCell ref="WZY1:WZZ1"/>
    <mergeCell ref="XAA1:XAB1"/>
    <mergeCell ref="XAC1:XAD1"/>
    <mergeCell ref="XAE1:XAF1"/>
    <mergeCell ref="XAG1:XAH1"/>
    <mergeCell ref="WZK1:WZL1"/>
    <mergeCell ref="WZM1:WZN1"/>
    <mergeCell ref="WZO1:WZP1"/>
    <mergeCell ref="WZQ1:WZR1"/>
    <mergeCell ref="WZS1:WZT1"/>
    <mergeCell ref="WZU1:WZV1"/>
    <mergeCell ref="WYY1:WYZ1"/>
    <mergeCell ref="WZA1:WZB1"/>
    <mergeCell ref="WZC1:WZD1"/>
    <mergeCell ref="WZE1:WZF1"/>
    <mergeCell ref="WZG1:WZH1"/>
    <mergeCell ref="WZI1:WZJ1"/>
    <mergeCell ref="XBG1:XBH1"/>
    <mergeCell ref="XBI1:XBJ1"/>
    <mergeCell ref="XBK1:XBL1"/>
    <mergeCell ref="XBM1:XBN1"/>
    <mergeCell ref="XBO1:XBP1"/>
    <mergeCell ref="XBQ1:XBR1"/>
    <mergeCell ref="XAU1:XAV1"/>
    <mergeCell ref="XAW1:XAX1"/>
    <mergeCell ref="XAY1:XAZ1"/>
    <mergeCell ref="XBA1:XBB1"/>
    <mergeCell ref="XBC1:XBD1"/>
    <mergeCell ref="XBE1:XBF1"/>
    <mergeCell ref="XAI1:XAJ1"/>
    <mergeCell ref="XAK1:XAL1"/>
    <mergeCell ref="XAM1:XAN1"/>
    <mergeCell ref="XAO1:XAP1"/>
    <mergeCell ref="XAQ1:XAR1"/>
    <mergeCell ref="XAS1:XAT1"/>
    <mergeCell ref="XCS1:XCT1"/>
    <mergeCell ref="XCU1:XCV1"/>
    <mergeCell ref="XCW1:XCX1"/>
    <mergeCell ref="XCY1:XCZ1"/>
    <mergeCell ref="XDA1:XDB1"/>
    <mergeCell ref="XCE1:XCF1"/>
    <mergeCell ref="XCG1:XCH1"/>
    <mergeCell ref="XCI1:XCJ1"/>
    <mergeCell ref="XCK1:XCL1"/>
    <mergeCell ref="XCM1:XCN1"/>
    <mergeCell ref="XCO1:XCP1"/>
    <mergeCell ref="XBS1:XBT1"/>
    <mergeCell ref="XBU1:XBV1"/>
    <mergeCell ref="XBW1:XBX1"/>
    <mergeCell ref="XBY1:XBZ1"/>
    <mergeCell ref="XCA1:XCB1"/>
    <mergeCell ref="XCC1:XCD1"/>
    <mergeCell ref="B86:E86"/>
    <mergeCell ref="B87:E87"/>
    <mergeCell ref="XEY1:XEZ1"/>
    <mergeCell ref="XFA1:XFB1"/>
    <mergeCell ref="XFC1:XFD1"/>
    <mergeCell ref="B1:D1"/>
    <mergeCell ref="B85:E85"/>
    <mergeCell ref="XEM1:XEN1"/>
    <mergeCell ref="XEO1:XEP1"/>
    <mergeCell ref="XEQ1:XER1"/>
    <mergeCell ref="XES1:XET1"/>
    <mergeCell ref="XEU1:XEV1"/>
    <mergeCell ref="XEW1:XEX1"/>
    <mergeCell ref="XEA1:XEB1"/>
    <mergeCell ref="XEC1:XED1"/>
    <mergeCell ref="XEE1:XEF1"/>
    <mergeCell ref="XEG1:XEH1"/>
    <mergeCell ref="XEI1:XEJ1"/>
    <mergeCell ref="XEK1:XEL1"/>
    <mergeCell ref="XDO1:XDP1"/>
    <mergeCell ref="XDQ1:XDR1"/>
    <mergeCell ref="XDS1:XDT1"/>
    <mergeCell ref="XDU1:XDV1"/>
    <mergeCell ref="XDW1:XDX1"/>
    <mergeCell ref="XDY1:XDZ1"/>
    <mergeCell ref="XDC1:XDD1"/>
    <mergeCell ref="XDE1:XDF1"/>
    <mergeCell ref="XDG1:XDH1"/>
    <mergeCell ref="XDI1:XDJ1"/>
    <mergeCell ref="XDK1:XDL1"/>
    <mergeCell ref="XDM1:XDN1"/>
    <mergeCell ref="XCQ1:XCR1"/>
  </mergeCells>
  <phoneticPr fontId="19" type="noConversion"/>
  <pageMargins left="0.511811024" right="0.511811024" top="0.78740157499999996" bottom="0.78740157499999996" header="0.31496062000000002" footer="0.31496062000000002"/>
  <pageSetup paperSize="9" orientation="portrait" verticalDpi="0" r:id="rId1"/>
  <ignoredErrors>
    <ignoredError sqref="B45 B38:B39 B6:B20 B50:B52 B77:B84 B62:B7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T111"/>
  <sheetViews>
    <sheetView showGridLines="0" workbookViewId="0"/>
  </sheetViews>
  <sheetFormatPr defaultColWidth="7.7265625" defaultRowHeight="13" x14ac:dyDescent="0.6"/>
  <cols>
    <col min="1" max="1" width="3.1328125" style="2" customWidth="1"/>
    <col min="2" max="7" width="7.7265625" style="2" customWidth="1"/>
    <col min="8" max="9" width="7.86328125" style="2" customWidth="1"/>
    <col min="10" max="11" width="7.7265625" style="2" customWidth="1"/>
    <col min="12" max="12" width="56.1328125" style="2" customWidth="1"/>
    <col min="13" max="13" width="57.40625" style="2" customWidth="1"/>
    <col min="14" max="14" width="7.7265625" style="2" customWidth="1"/>
    <col min="15" max="15" width="10" style="2" customWidth="1"/>
    <col min="16" max="16" width="27.40625" style="2" customWidth="1"/>
    <col min="17" max="17" width="22.40625" style="2" customWidth="1"/>
    <col min="18" max="19" width="7.7265625" style="2"/>
    <col min="20" max="21" width="7.7265625" style="2" customWidth="1"/>
    <col min="22" max="16384" width="7.7265625" style="2"/>
  </cols>
  <sheetData>
    <row r="1" spans="3:4" ht="35.450000000000003" customHeight="1" x14ac:dyDescent="0.8">
      <c r="C1" s="3" t="s">
        <v>458</v>
      </c>
    </row>
    <row r="2" spans="3:4" ht="6.65" customHeight="1" x14ac:dyDescent="0.6">
      <c r="C2" s="4"/>
    </row>
    <row r="3" spans="3:4" ht="2.25" customHeight="1" x14ac:dyDescent="0.6">
      <c r="C3" s="5"/>
    </row>
    <row r="4" spans="3:4" ht="2.25" customHeight="1" x14ac:dyDescent="0.6">
      <c r="C4" s="4"/>
    </row>
    <row r="5" spans="3:4" ht="2.25" customHeight="1" x14ac:dyDescent="0.6">
      <c r="C5" s="4"/>
    </row>
    <row r="6" spans="3:4" ht="2.25" customHeight="1" x14ac:dyDescent="0.6">
      <c r="C6" s="4"/>
    </row>
    <row r="7" spans="3:4" ht="2.25" customHeight="1" x14ac:dyDescent="0.6">
      <c r="C7" s="4"/>
    </row>
    <row r="8" spans="3:4" ht="2.25" customHeight="1" x14ac:dyDescent="0.6">
      <c r="C8" s="4"/>
    </row>
    <row r="9" spans="3:4" ht="2.25" customHeight="1" x14ac:dyDescent="0.6">
      <c r="C9" s="4"/>
    </row>
    <row r="10" spans="3:4" ht="2.25" customHeight="1" x14ac:dyDescent="0.6"/>
    <row r="11" spans="3:4" x14ac:dyDescent="0.6">
      <c r="C11" s="6" t="s">
        <v>124</v>
      </c>
    </row>
    <row r="12" spans="3:4" ht="3.65" customHeight="1" x14ac:dyDescent="0.6">
      <c r="C12" s="4"/>
    </row>
    <row r="13" spans="3:4" x14ac:dyDescent="0.6">
      <c r="C13" s="18"/>
      <c r="D13" s="5" t="s">
        <v>125</v>
      </c>
    </row>
    <row r="14" spans="3:4" ht="1.5" customHeight="1" x14ac:dyDescent="0.6"/>
    <row r="15" spans="3:4" ht="3.65" customHeight="1" x14ac:dyDescent="0.6"/>
    <row r="16" spans="3:4" x14ac:dyDescent="0.6">
      <c r="C16" s="127"/>
      <c r="D16" s="5" t="s">
        <v>126</v>
      </c>
    </row>
    <row r="17" spans="2:20" ht="4.7" customHeight="1" x14ac:dyDescent="0.6"/>
    <row r="18" spans="2:20" x14ac:dyDescent="0.6">
      <c r="C18" s="7"/>
      <c r="D18" s="5" t="s">
        <v>127</v>
      </c>
    </row>
    <row r="19" spans="2:20" x14ac:dyDescent="0.6">
      <c r="T19"/>
    </row>
    <row r="20" spans="2:20" ht="18.75" thickBot="1" x14ac:dyDescent="0.95">
      <c r="C20" s="3" t="s">
        <v>1470</v>
      </c>
      <c r="T20"/>
    </row>
    <row r="21" spans="2:20" ht="13.75" thickBot="1" x14ac:dyDescent="0.75">
      <c r="C21" s="694" t="s">
        <v>129</v>
      </c>
      <c r="D21" s="892" t="s">
        <v>141</v>
      </c>
      <c r="E21" s="893"/>
      <c r="F21" s="893"/>
      <c r="G21" s="893"/>
      <c r="H21" s="893"/>
      <c r="I21" s="893"/>
      <c r="J21" s="894"/>
      <c r="K21" s="892" t="s">
        <v>131</v>
      </c>
      <c r="L21" s="894"/>
    </row>
    <row r="22" spans="2:20" ht="13.75" thickBot="1" x14ac:dyDescent="0.75">
      <c r="C22" s="751">
        <v>870</v>
      </c>
      <c r="D22" s="890" t="s">
        <v>1471</v>
      </c>
      <c r="E22" s="890"/>
      <c r="F22" s="890"/>
      <c r="G22" s="890"/>
      <c r="H22" s="890"/>
      <c r="I22" s="890"/>
      <c r="J22" s="891"/>
      <c r="K22" s="902" t="s">
        <v>1544</v>
      </c>
      <c r="L22" s="903"/>
      <c r="M22" s="760" t="s">
        <v>1545</v>
      </c>
    </row>
    <row r="23" spans="2:20" ht="18" x14ac:dyDescent="0.8">
      <c r="C23" s="3"/>
      <c r="T23"/>
    </row>
    <row r="24" spans="2:20" ht="27.75" customHeight="1" x14ac:dyDescent="0.8">
      <c r="C24" s="3" t="s">
        <v>128</v>
      </c>
      <c r="T24"/>
    </row>
    <row r="25" spans="2:20" ht="12.2" customHeight="1" thickBot="1" x14ac:dyDescent="0.95">
      <c r="C25" s="3"/>
      <c r="T25"/>
    </row>
    <row r="26" spans="2:20" ht="13.75" thickBot="1" x14ac:dyDescent="0.75">
      <c r="B26" s="886" t="s">
        <v>129</v>
      </c>
      <c r="C26" s="895" t="s">
        <v>130</v>
      </c>
      <c r="D26" s="896"/>
      <c r="E26" s="896"/>
      <c r="F26" s="896"/>
      <c r="G26" s="896"/>
      <c r="H26" s="896"/>
      <c r="I26" s="896"/>
      <c r="J26" s="896"/>
      <c r="K26" s="896"/>
      <c r="L26" s="694" t="s">
        <v>131</v>
      </c>
      <c r="M26" s="897" t="s">
        <v>142</v>
      </c>
    </row>
    <row r="27" spans="2:20" ht="75.2" customHeight="1" thickBot="1" x14ac:dyDescent="0.75">
      <c r="B27" s="887"/>
      <c r="C27" s="21" t="s">
        <v>132</v>
      </c>
      <c r="D27" s="22" t="s">
        <v>133</v>
      </c>
      <c r="E27" s="22" t="s">
        <v>134</v>
      </c>
      <c r="F27" s="22" t="s">
        <v>135</v>
      </c>
      <c r="G27" s="22" t="s">
        <v>136</v>
      </c>
      <c r="H27" s="22" t="s">
        <v>137</v>
      </c>
      <c r="I27" s="22" t="s">
        <v>138</v>
      </c>
      <c r="J27" s="22" t="s">
        <v>139</v>
      </c>
      <c r="K27" s="22" t="s">
        <v>140</v>
      </c>
      <c r="L27" s="758" t="s">
        <v>141</v>
      </c>
      <c r="M27" s="898"/>
    </row>
    <row r="28" spans="2:20" ht="12.75" customHeight="1" x14ac:dyDescent="0.6">
      <c r="B28" s="23">
        <v>870</v>
      </c>
      <c r="C28" s="34"/>
      <c r="D28" s="35"/>
      <c r="E28" s="35"/>
      <c r="F28" s="35"/>
      <c r="G28" s="35"/>
      <c r="H28" s="35"/>
      <c r="I28" s="35"/>
      <c r="J28" s="35"/>
      <c r="K28" s="35"/>
      <c r="L28" s="120" t="s">
        <v>1501</v>
      </c>
      <c r="M28" s="28"/>
      <c r="O28" s="123" t="s">
        <v>447</v>
      </c>
      <c r="P28" s="124"/>
    </row>
    <row r="29" spans="2:20" ht="21" x14ac:dyDescent="0.6">
      <c r="B29" s="125">
        <v>871</v>
      </c>
      <c r="C29" s="19"/>
      <c r="D29" s="18"/>
      <c r="E29" s="18"/>
      <c r="F29" s="18"/>
      <c r="G29" s="18"/>
      <c r="H29" s="18"/>
      <c r="I29" s="18"/>
      <c r="J29" s="18"/>
      <c r="K29" s="18"/>
      <c r="L29" s="126" t="s">
        <v>1504</v>
      </c>
      <c r="M29" s="28"/>
      <c r="O29" s="251" t="s">
        <v>143</v>
      </c>
      <c r="P29" s="252" t="s">
        <v>459</v>
      </c>
    </row>
    <row r="30" spans="2:20" ht="12.75" customHeight="1" x14ac:dyDescent="0.6">
      <c r="B30" s="24" t="s">
        <v>67</v>
      </c>
      <c r="C30" s="8"/>
      <c r="D30" s="9"/>
      <c r="E30" s="127"/>
      <c r="F30" s="9"/>
      <c r="G30" s="127"/>
      <c r="H30" s="10"/>
      <c r="I30" s="18"/>
      <c r="J30" s="18"/>
      <c r="K30" s="18"/>
      <c r="L30" s="121" t="s">
        <v>1496</v>
      </c>
      <c r="M30" s="28"/>
      <c r="O30" s="253" t="s">
        <v>144</v>
      </c>
      <c r="P30" s="254" t="s">
        <v>145</v>
      </c>
    </row>
    <row r="31" spans="2:20" ht="12.75" customHeight="1" x14ac:dyDescent="0.6">
      <c r="B31" s="24" t="s">
        <v>68</v>
      </c>
      <c r="C31" s="8"/>
      <c r="D31" s="9"/>
      <c r="E31" s="127"/>
      <c r="F31" s="9"/>
      <c r="G31" s="127"/>
      <c r="H31" s="10"/>
      <c r="I31" s="18"/>
      <c r="J31" s="18"/>
      <c r="K31" s="18"/>
      <c r="L31" s="121" t="s">
        <v>1497</v>
      </c>
      <c r="M31" s="28"/>
      <c r="O31" s="253" t="s">
        <v>146</v>
      </c>
      <c r="P31" s="254" t="s">
        <v>145</v>
      </c>
    </row>
    <row r="32" spans="2:20" ht="12.75" customHeight="1" thickBot="1" x14ac:dyDescent="0.75">
      <c r="B32" s="27" t="s">
        <v>69</v>
      </c>
      <c r="C32" s="29"/>
      <c r="D32" s="30"/>
      <c r="E32" s="128"/>
      <c r="F32" s="30"/>
      <c r="G32" s="128"/>
      <c r="H32" s="31"/>
      <c r="I32" s="32"/>
      <c r="J32" s="32"/>
      <c r="K32" s="32"/>
      <c r="L32" s="122" t="s">
        <v>1498</v>
      </c>
      <c r="M32" s="33"/>
      <c r="O32" s="255" t="s">
        <v>147</v>
      </c>
      <c r="P32" s="256" t="s">
        <v>145</v>
      </c>
    </row>
    <row r="33" spans="2:17" ht="8.15" customHeight="1" x14ac:dyDescent="0.6">
      <c r="B33" s="11"/>
      <c r="C33" s="11"/>
      <c r="D33" s="11"/>
      <c r="E33" s="11"/>
      <c r="F33" s="11"/>
      <c r="G33" s="11"/>
      <c r="H33" s="11"/>
      <c r="I33" s="11"/>
      <c r="J33" s="11"/>
      <c r="K33" s="11"/>
      <c r="L33" s="11"/>
      <c r="M33" s="11"/>
      <c r="N33" s="11"/>
      <c r="O33" s="11"/>
      <c r="P33" s="11"/>
      <c r="Q33" s="11"/>
    </row>
    <row r="34" spans="2:17" ht="27" customHeight="1" x14ac:dyDescent="0.8">
      <c r="B34" s="11"/>
      <c r="C34" s="3" t="s">
        <v>148</v>
      </c>
      <c r="D34" s="11"/>
      <c r="E34" s="11"/>
      <c r="F34" s="11"/>
      <c r="G34" s="11"/>
      <c r="H34" s="11"/>
      <c r="I34" s="11"/>
      <c r="J34" s="11"/>
      <c r="K34" s="11"/>
      <c r="L34" s="11"/>
      <c r="M34" s="11"/>
      <c r="N34" s="11"/>
    </row>
    <row r="35" spans="2:17" ht="13.75" thickBot="1" x14ac:dyDescent="0.75">
      <c r="N35" s="12"/>
    </row>
    <row r="36" spans="2:17" ht="13.75" thickBot="1" x14ac:dyDescent="0.75">
      <c r="B36" s="888" t="s">
        <v>129</v>
      </c>
      <c r="C36" s="895" t="s">
        <v>130</v>
      </c>
      <c r="D36" s="896"/>
      <c r="E36" s="896"/>
      <c r="F36" s="896"/>
      <c r="G36" s="896"/>
      <c r="H36" s="896"/>
      <c r="I36" s="896"/>
      <c r="J36" s="896"/>
      <c r="K36" s="899"/>
      <c r="L36" s="757" t="s">
        <v>131</v>
      </c>
      <c r="M36" s="897" t="s">
        <v>142</v>
      </c>
    </row>
    <row r="37" spans="2:17" ht="75.2" customHeight="1" thickBot="1" x14ac:dyDescent="0.75">
      <c r="B37" s="889"/>
      <c r="C37" s="26" t="s">
        <v>132</v>
      </c>
      <c r="D37" s="22" t="s">
        <v>133</v>
      </c>
      <c r="E37" s="22" t="s">
        <v>134</v>
      </c>
      <c r="F37" s="22" t="s">
        <v>135</v>
      </c>
      <c r="G37" s="22" t="s">
        <v>136</v>
      </c>
      <c r="H37" s="22" t="s">
        <v>137</v>
      </c>
      <c r="I37" s="22" t="s">
        <v>138</v>
      </c>
      <c r="J37" s="22" t="s">
        <v>139</v>
      </c>
      <c r="K37" s="22" t="s">
        <v>140</v>
      </c>
      <c r="L37" s="758" t="s">
        <v>141</v>
      </c>
      <c r="M37" s="898"/>
    </row>
    <row r="38" spans="2:17" ht="12.75" customHeight="1" x14ac:dyDescent="0.6">
      <c r="B38" s="129">
        <v>870</v>
      </c>
      <c r="C38" s="34"/>
      <c r="D38" s="35"/>
      <c r="E38" s="35"/>
      <c r="F38" s="35"/>
      <c r="G38" s="35"/>
      <c r="H38" s="35"/>
      <c r="I38" s="35"/>
      <c r="J38" s="35"/>
      <c r="K38" s="35"/>
      <c r="L38" s="142" t="s">
        <v>1502</v>
      </c>
      <c r="M38" s="39"/>
      <c r="O38" s="123" t="s">
        <v>447</v>
      </c>
      <c r="P38" s="124"/>
    </row>
    <row r="39" spans="2:17" ht="52" x14ac:dyDescent="0.6">
      <c r="B39" s="130">
        <v>872</v>
      </c>
      <c r="C39" s="19"/>
      <c r="D39" s="18"/>
      <c r="E39" s="18"/>
      <c r="F39" s="18"/>
      <c r="G39" s="18"/>
      <c r="H39" s="18"/>
      <c r="I39" s="18"/>
      <c r="J39" s="18"/>
      <c r="K39" s="18"/>
      <c r="L39" s="143" t="s">
        <v>1505</v>
      </c>
      <c r="M39" s="36"/>
      <c r="O39" s="251" t="s">
        <v>143</v>
      </c>
      <c r="P39" s="252" t="s">
        <v>459</v>
      </c>
    </row>
    <row r="40" spans="2:17" ht="12.75" customHeight="1" x14ac:dyDescent="0.6">
      <c r="B40" s="130" t="s">
        <v>70</v>
      </c>
      <c r="C40" s="19"/>
      <c r="D40" s="18"/>
      <c r="E40" s="18"/>
      <c r="F40" s="18"/>
      <c r="G40" s="18"/>
      <c r="H40" s="18"/>
      <c r="I40" s="13"/>
      <c r="J40" s="18"/>
      <c r="K40" s="18"/>
      <c r="L40" s="144" t="s">
        <v>1506</v>
      </c>
      <c r="M40" s="36"/>
      <c r="O40" s="881" t="s">
        <v>149</v>
      </c>
      <c r="P40" s="254" t="s">
        <v>150</v>
      </c>
    </row>
    <row r="41" spans="2:17" ht="12.75" customHeight="1" x14ac:dyDescent="0.6">
      <c r="B41" s="130" t="s">
        <v>71</v>
      </c>
      <c r="C41" s="19"/>
      <c r="D41" s="18"/>
      <c r="E41" s="18"/>
      <c r="F41" s="18"/>
      <c r="G41" s="20"/>
      <c r="H41" s="18"/>
      <c r="I41" s="13"/>
      <c r="J41" s="13"/>
      <c r="K41" s="127"/>
      <c r="L41" s="144" t="s">
        <v>1507</v>
      </c>
      <c r="M41" s="36"/>
      <c r="O41" s="882"/>
      <c r="P41" s="254" t="s">
        <v>151</v>
      </c>
    </row>
    <row r="42" spans="2:17" ht="12.75" customHeight="1" x14ac:dyDescent="0.6">
      <c r="B42" s="130" t="s">
        <v>72</v>
      </c>
      <c r="C42" s="133"/>
      <c r="D42" s="127"/>
      <c r="E42" s="18"/>
      <c r="F42" s="127"/>
      <c r="G42" s="20"/>
      <c r="H42" s="127"/>
      <c r="I42" s="20"/>
      <c r="J42" s="20"/>
      <c r="K42" s="20"/>
      <c r="L42" s="147" t="s">
        <v>1508</v>
      </c>
      <c r="M42" s="36"/>
      <c r="O42" s="882"/>
      <c r="P42" s="254" t="s">
        <v>152</v>
      </c>
    </row>
    <row r="43" spans="2:17" ht="12.75" customHeight="1" x14ac:dyDescent="0.6">
      <c r="B43" s="130" t="s">
        <v>73</v>
      </c>
      <c r="C43" s="14"/>
      <c r="D43" s="13"/>
      <c r="E43" s="18"/>
      <c r="F43" s="13"/>
      <c r="G43" s="20"/>
      <c r="H43" s="13"/>
      <c r="I43" s="20"/>
      <c r="J43" s="20"/>
      <c r="K43" s="20"/>
      <c r="L43" s="138" t="s">
        <v>1509</v>
      </c>
      <c r="M43" s="36"/>
      <c r="O43" s="882"/>
      <c r="P43" s="254" t="s">
        <v>153</v>
      </c>
    </row>
    <row r="44" spans="2:17" ht="12.75" customHeight="1" x14ac:dyDescent="0.6">
      <c r="B44" s="130" t="s">
        <v>74</v>
      </c>
      <c r="C44" s="14"/>
      <c r="D44" s="13"/>
      <c r="E44" s="18"/>
      <c r="F44" s="13"/>
      <c r="G44" s="20"/>
      <c r="H44" s="13"/>
      <c r="I44" s="20"/>
      <c r="J44" s="20"/>
      <c r="K44" s="20"/>
      <c r="L44" s="138" t="s">
        <v>1510</v>
      </c>
      <c r="M44" s="36"/>
      <c r="O44" s="882"/>
      <c r="P44" s="254" t="s">
        <v>154</v>
      </c>
    </row>
    <row r="45" spans="2:17" ht="12.75" customHeight="1" x14ac:dyDescent="0.6">
      <c r="B45" s="130" t="s">
        <v>75</v>
      </c>
      <c r="C45" s="14"/>
      <c r="D45" s="13"/>
      <c r="E45" s="18"/>
      <c r="F45" s="13"/>
      <c r="G45" s="20"/>
      <c r="H45" s="13"/>
      <c r="I45" s="20"/>
      <c r="J45" s="20"/>
      <c r="K45" s="20"/>
      <c r="L45" s="138" t="s">
        <v>1511</v>
      </c>
      <c r="M45" s="36"/>
      <c r="O45" s="882"/>
      <c r="P45" s="254" t="s">
        <v>155</v>
      </c>
    </row>
    <row r="46" spans="2:17" ht="12.75" customHeight="1" x14ac:dyDescent="0.6">
      <c r="B46" s="130" t="s">
        <v>76</v>
      </c>
      <c r="C46" s="14"/>
      <c r="D46" s="13"/>
      <c r="E46" s="18"/>
      <c r="F46" s="13"/>
      <c r="G46" s="20"/>
      <c r="H46" s="13"/>
      <c r="I46" s="20"/>
      <c r="J46" s="20"/>
      <c r="K46" s="20"/>
      <c r="L46" s="144" t="s">
        <v>1512</v>
      </c>
      <c r="M46" s="36"/>
      <c r="O46" s="882"/>
      <c r="P46" s="254" t="s">
        <v>156</v>
      </c>
    </row>
    <row r="47" spans="2:17" ht="12.75" customHeight="1" x14ac:dyDescent="0.6">
      <c r="B47" s="130" t="s">
        <v>77</v>
      </c>
      <c r="C47" s="14"/>
      <c r="D47" s="13"/>
      <c r="E47" s="18"/>
      <c r="F47" s="13"/>
      <c r="G47" s="20"/>
      <c r="H47" s="13"/>
      <c r="I47" s="20"/>
      <c r="J47" s="20"/>
      <c r="K47" s="20"/>
      <c r="L47" s="138" t="s">
        <v>1513</v>
      </c>
      <c r="M47" s="36"/>
      <c r="O47" s="882"/>
      <c r="P47" s="254" t="s">
        <v>157</v>
      </c>
    </row>
    <row r="48" spans="2:17" ht="12.75" customHeight="1" x14ac:dyDescent="0.6">
      <c r="B48" s="130" t="s">
        <v>78</v>
      </c>
      <c r="C48" s="14"/>
      <c r="D48" s="13"/>
      <c r="E48" s="18"/>
      <c r="F48" s="13"/>
      <c r="G48" s="20"/>
      <c r="H48" s="13"/>
      <c r="I48" s="20"/>
      <c r="J48" s="20"/>
      <c r="K48" s="20"/>
      <c r="L48" s="138" t="s">
        <v>1514</v>
      </c>
      <c r="M48" s="36"/>
      <c r="O48" s="883"/>
      <c r="P48" s="254" t="s">
        <v>158</v>
      </c>
    </row>
    <row r="49" spans="2:16" ht="12.75" customHeight="1" x14ac:dyDescent="0.6">
      <c r="B49" s="131" t="s">
        <v>79</v>
      </c>
      <c r="C49" s="19"/>
      <c r="D49" s="18"/>
      <c r="E49" s="18"/>
      <c r="F49" s="18"/>
      <c r="G49" s="18"/>
      <c r="H49" s="18"/>
      <c r="I49" s="20"/>
      <c r="J49" s="20"/>
      <c r="K49" s="20"/>
      <c r="L49" s="140"/>
      <c r="M49" s="134"/>
      <c r="O49" s="884" t="s">
        <v>159</v>
      </c>
      <c r="P49" s="885"/>
    </row>
    <row r="50" spans="2:16" ht="12.75" customHeight="1" x14ac:dyDescent="0.6">
      <c r="B50" s="131" t="s">
        <v>80</v>
      </c>
      <c r="C50" s="19"/>
      <c r="D50" s="18"/>
      <c r="E50" s="18"/>
      <c r="F50" s="18"/>
      <c r="G50" s="18"/>
      <c r="H50" s="18"/>
      <c r="I50" s="20"/>
      <c r="J50" s="20"/>
      <c r="K50" s="20"/>
      <c r="L50" s="140"/>
      <c r="M50" s="134"/>
      <c r="O50" s="884" t="s">
        <v>160</v>
      </c>
      <c r="P50" s="885"/>
    </row>
    <row r="51" spans="2:16" ht="12.75" customHeight="1" x14ac:dyDescent="0.6">
      <c r="B51" s="131" t="s">
        <v>81</v>
      </c>
      <c r="C51" s="19"/>
      <c r="D51" s="18"/>
      <c r="E51" s="18"/>
      <c r="F51" s="18"/>
      <c r="G51" s="18"/>
      <c r="H51" s="18"/>
      <c r="I51" s="13"/>
      <c r="J51" s="20"/>
      <c r="K51" s="20"/>
      <c r="L51" s="138" t="s">
        <v>1515</v>
      </c>
      <c r="M51" s="36"/>
      <c r="O51" s="881" t="s">
        <v>1499</v>
      </c>
      <c r="P51" s="254" t="s">
        <v>150</v>
      </c>
    </row>
    <row r="52" spans="2:16" ht="12.75" customHeight="1" x14ac:dyDescent="0.6">
      <c r="B52" s="130" t="s">
        <v>82</v>
      </c>
      <c r="C52" s="19"/>
      <c r="D52" s="18"/>
      <c r="E52" s="18"/>
      <c r="F52" s="18"/>
      <c r="G52" s="18"/>
      <c r="H52" s="18"/>
      <c r="I52" s="13"/>
      <c r="J52" s="13"/>
      <c r="K52" s="127"/>
      <c r="L52" s="138" t="s">
        <v>1516</v>
      </c>
      <c r="M52" s="36"/>
      <c r="O52" s="882"/>
      <c r="P52" s="254" t="s">
        <v>151</v>
      </c>
    </row>
    <row r="53" spans="2:16" ht="12.75" customHeight="1" x14ac:dyDescent="0.6">
      <c r="B53" s="130" t="s">
        <v>83</v>
      </c>
      <c r="C53" s="133"/>
      <c r="D53" s="127"/>
      <c r="E53" s="18"/>
      <c r="F53" s="127"/>
      <c r="G53" s="20"/>
      <c r="H53" s="127"/>
      <c r="I53" s="20"/>
      <c r="J53" s="20"/>
      <c r="K53" s="20"/>
      <c r="L53" s="147" t="s">
        <v>1517</v>
      </c>
      <c r="M53" s="36"/>
      <c r="O53" s="882"/>
      <c r="P53" s="254" t="s">
        <v>152</v>
      </c>
    </row>
    <row r="54" spans="2:16" ht="12.75" customHeight="1" x14ac:dyDescent="0.6">
      <c r="B54" s="130" t="s">
        <v>84</v>
      </c>
      <c r="C54" s="14"/>
      <c r="D54" s="13"/>
      <c r="E54" s="18"/>
      <c r="F54" s="13"/>
      <c r="G54" s="20"/>
      <c r="H54" s="13"/>
      <c r="I54" s="20"/>
      <c r="J54" s="20"/>
      <c r="K54" s="20"/>
      <c r="L54" s="138" t="s">
        <v>1518</v>
      </c>
      <c r="M54" s="36"/>
      <c r="O54" s="882"/>
      <c r="P54" s="254" t="s">
        <v>153</v>
      </c>
    </row>
    <row r="55" spans="2:16" ht="12.75" customHeight="1" x14ac:dyDescent="0.6">
      <c r="B55" s="130" t="s">
        <v>85</v>
      </c>
      <c r="C55" s="14"/>
      <c r="D55" s="13"/>
      <c r="E55" s="18"/>
      <c r="F55" s="13"/>
      <c r="G55" s="20"/>
      <c r="H55" s="13"/>
      <c r="I55" s="20"/>
      <c r="J55" s="20"/>
      <c r="K55" s="20"/>
      <c r="L55" s="138" t="s">
        <v>1519</v>
      </c>
      <c r="M55" s="36"/>
      <c r="O55" s="882"/>
      <c r="P55" s="254" t="s">
        <v>154</v>
      </c>
    </row>
    <row r="56" spans="2:16" ht="12.75" customHeight="1" x14ac:dyDescent="0.6">
      <c r="B56" s="130" t="s">
        <v>86</v>
      </c>
      <c r="C56" s="14"/>
      <c r="D56" s="13"/>
      <c r="E56" s="18"/>
      <c r="F56" s="13"/>
      <c r="G56" s="20"/>
      <c r="H56" s="13"/>
      <c r="I56" s="20"/>
      <c r="J56" s="20"/>
      <c r="K56" s="20"/>
      <c r="L56" s="138" t="s">
        <v>1520</v>
      </c>
      <c r="M56" s="36"/>
      <c r="O56" s="882"/>
      <c r="P56" s="254" t="s">
        <v>155</v>
      </c>
    </row>
    <row r="57" spans="2:16" ht="12.75" customHeight="1" x14ac:dyDescent="0.6">
      <c r="B57" s="130" t="s">
        <v>87</v>
      </c>
      <c r="C57" s="14"/>
      <c r="D57" s="13"/>
      <c r="E57" s="18"/>
      <c r="F57" s="13"/>
      <c r="G57" s="20"/>
      <c r="H57" s="13"/>
      <c r="I57" s="20"/>
      <c r="J57" s="20"/>
      <c r="K57" s="20"/>
      <c r="L57" s="138" t="s">
        <v>1521</v>
      </c>
      <c r="M57" s="36"/>
      <c r="O57" s="882"/>
      <c r="P57" s="254" t="s">
        <v>156</v>
      </c>
    </row>
    <row r="58" spans="2:16" ht="12.75" customHeight="1" x14ac:dyDescent="0.6">
      <c r="B58" s="130" t="s">
        <v>88</v>
      </c>
      <c r="C58" s="14"/>
      <c r="D58" s="13"/>
      <c r="E58" s="18"/>
      <c r="F58" s="13"/>
      <c r="G58" s="20"/>
      <c r="H58" s="13"/>
      <c r="I58" s="20"/>
      <c r="J58" s="20"/>
      <c r="K58" s="20"/>
      <c r="L58" s="138" t="s">
        <v>1522</v>
      </c>
      <c r="M58" s="36"/>
      <c r="O58" s="882"/>
      <c r="P58" s="254" t="s">
        <v>157</v>
      </c>
    </row>
    <row r="59" spans="2:16" ht="12.75" customHeight="1" x14ac:dyDescent="0.6">
      <c r="B59" s="130" t="s">
        <v>89</v>
      </c>
      <c r="C59" s="14"/>
      <c r="D59" s="13"/>
      <c r="E59" s="18"/>
      <c r="F59" s="13"/>
      <c r="G59" s="20"/>
      <c r="H59" s="13"/>
      <c r="I59" s="20"/>
      <c r="J59" s="20"/>
      <c r="K59" s="20"/>
      <c r="L59" s="138" t="s">
        <v>1523</v>
      </c>
      <c r="M59" s="36"/>
      <c r="O59" s="883"/>
      <c r="P59" s="254" t="s">
        <v>158</v>
      </c>
    </row>
    <row r="60" spans="2:16" ht="12.75" customHeight="1" x14ac:dyDescent="0.6">
      <c r="B60" s="131" t="s">
        <v>90</v>
      </c>
      <c r="C60" s="19"/>
      <c r="D60" s="18"/>
      <c r="E60" s="18"/>
      <c r="F60" s="18"/>
      <c r="G60" s="18"/>
      <c r="H60" s="18"/>
      <c r="I60" s="20"/>
      <c r="J60" s="20"/>
      <c r="K60" s="20"/>
      <c r="L60" s="140"/>
      <c r="M60" s="134"/>
      <c r="O60" s="884" t="s">
        <v>159</v>
      </c>
      <c r="P60" s="885"/>
    </row>
    <row r="61" spans="2:16" ht="12.75" customHeight="1" x14ac:dyDescent="0.6">
      <c r="B61" s="130" t="s">
        <v>91</v>
      </c>
      <c r="C61" s="19"/>
      <c r="D61" s="18"/>
      <c r="E61" s="18"/>
      <c r="F61" s="18"/>
      <c r="G61" s="18"/>
      <c r="H61" s="18"/>
      <c r="I61" s="20"/>
      <c r="J61" s="20"/>
      <c r="K61" s="20"/>
      <c r="L61" s="140"/>
      <c r="M61" s="134"/>
      <c r="O61" s="884" t="s">
        <v>160</v>
      </c>
      <c r="P61" s="885"/>
    </row>
    <row r="62" spans="2:16" ht="12.75" customHeight="1" x14ac:dyDescent="0.6">
      <c r="B62" s="132" t="s">
        <v>92</v>
      </c>
      <c r="C62" s="19"/>
      <c r="D62" s="18"/>
      <c r="E62" s="18"/>
      <c r="F62" s="18"/>
      <c r="G62" s="18"/>
      <c r="H62" s="18"/>
      <c r="I62" s="13"/>
      <c r="J62" s="20"/>
      <c r="K62" s="20"/>
      <c r="L62" s="138" t="s">
        <v>1524</v>
      </c>
      <c r="M62" s="36"/>
      <c r="O62" s="881" t="s">
        <v>1500</v>
      </c>
      <c r="P62" s="254" t="s">
        <v>150</v>
      </c>
    </row>
    <row r="63" spans="2:16" ht="12.75" customHeight="1" x14ac:dyDescent="0.6">
      <c r="B63" s="130" t="s">
        <v>93</v>
      </c>
      <c r="C63" s="19"/>
      <c r="D63" s="18"/>
      <c r="E63" s="18"/>
      <c r="F63" s="18"/>
      <c r="G63" s="18"/>
      <c r="H63" s="18"/>
      <c r="I63" s="13"/>
      <c r="J63" s="13"/>
      <c r="K63" s="127"/>
      <c r="L63" s="138" t="s">
        <v>1525</v>
      </c>
      <c r="M63" s="36"/>
      <c r="O63" s="882"/>
      <c r="P63" s="254" t="s">
        <v>151</v>
      </c>
    </row>
    <row r="64" spans="2:16" ht="12.75" customHeight="1" x14ac:dyDescent="0.6">
      <c r="B64" s="130" t="s">
        <v>94</v>
      </c>
      <c r="C64" s="133"/>
      <c r="D64" s="127"/>
      <c r="E64" s="18"/>
      <c r="F64" s="127"/>
      <c r="G64" s="20"/>
      <c r="H64" s="127"/>
      <c r="I64" s="20"/>
      <c r="J64" s="20"/>
      <c r="K64" s="20"/>
      <c r="L64" s="147" t="s">
        <v>1526</v>
      </c>
      <c r="M64" s="36"/>
      <c r="O64" s="882"/>
      <c r="P64" s="254" t="s">
        <v>152</v>
      </c>
    </row>
    <row r="65" spans="2:16" ht="12.75" customHeight="1" x14ac:dyDescent="0.6">
      <c r="B65" s="130" t="s">
        <v>95</v>
      </c>
      <c r="C65" s="14"/>
      <c r="D65" s="13"/>
      <c r="E65" s="18"/>
      <c r="F65" s="13"/>
      <c r="G65" s="20"/>
      <c r="H65" s="13"/>
      <c r="I65" s="20"/>
      <c r="J65" s="20"/>
      <c r="K65" s="20"/>
      <c r="L65" s="138" t="s">
        <v>1527</v>
      </c>
      <c r="M65" s="36"/>
      <c r="O65" s="882"/>
      <c r="P65" s="254" t="s">
        <v>153</v>
      </c>
    </row>
    <row r="66" spans="2:16" ht="12.75" customHeight="1" x14ac:dyDescent="0.6">
      <c r="B66" s="130" t="s">
        <v>96</v>
      </c>
      <c r="C66" s="14"/>
      <c r="D66" s="13"/>
      <c r="E66" s="18"/>
      <c r="F66" s="13"/>
      <c r="G66" s="20"/>
      <c r="H66" s="13"/>
      <c r="I66" s="20"/>
      <c r="J66" s="20"/>
      <c r="K66" s="20"/>
      <c r="L66" s="138" t="s">
        <v>1528</v>
      </c>
      <c r="M66" s="36"/>
      <c r="O66" s="882"/>
      <c r="P66" s="254" t="s">
        <v>154</v>
      </c>
    </row>
    <row r="67" spans="2:16" ht="12.75" customHeight="1" x14ac:dyDescent="0.6">
      <c r="B67" s="130" t="s">
        <v>97</v>
      </c>
      <c r="C67" s="14"/>
      <c r="D67" s="13"/>
      <c r="E67" s="18"/>
      <c r="F67" s="13"/>
      <c r="G67" s="20"/>
      <c r="H67" s="13"/>
      <c r="I67" s="20"/>
      <c r="J67" s="20"/>
      <c r="K67" s="20"/>
      <c r="L67" s="138" t="s">
        <v>1529</v>
      </c>
      <c r="M67" s="36"/>
      <c r="O67" s="882"/>
      <c r="P67" s="254" t="s">
        <v>155</v>
      </c>
    </row>
    <row r="68" spans="2:16" ht="12.75" customHeight="1" x14ac:dyDescent="0.6">
      <c r="B68" s="130" t="s">
        <v>98</v>
      </c>
      <c r="C68" s="14"/>
      <c r="D68" s="13"/>
      <c r="E68" s="18"/>
      <c r="F68" s="13"/>
      <c r="G68" s="20"/>
      <c r="H68" s="13"/>
      <c r="I68" s="20"/>
      <c r="J68" s="20"/>
      <c r="K68" s="20"/>
      <c r="L68" s="138" t="s">
        <v>1530</v>
      </c>
      <c r="M68" s="36"/>
      <c r="O68" s="882"/>
      <c r="P68" s="254" t="s">
        <v>156</v>
      </c>
    </row>
    <row r="69" spans="2:16" ht="12.75" customHeight="1" x14ac:dyDescent="0.6">
      <c r="B69" s="130" t="s">
        <v>99</v>
      </c>
      <c r="C69" s="14"/>
      <c r="D69" s="13"/>
      <c r="E69" s="18"/>
      <c r="F69" s="13"/>
      <c r="G69" s="20"/>
      <c r="H69" s="13"/>
      <c r="I69" s="20"/>
      <c r="J69" s="20"/>
      <c r="K69" s="20"/>
      <c r="L69" s="138" t="s">
        <v>1531</v>
      </c>
      <c r="M69" s="36"/>
      <c r="O69" s="882"/>
      <c r="P69" s="254" t="s">
        <v>157</v>
      </c>
    </row>
    <row r="70" spans="2:16" ht="12.75" customHeight="1" x14ac:dyDescent="0.6">
      <c r="B70" s="130" t="s">
        <v>100</v>
      </c>
      <c r="C70" s="14"/>
      <c r="D70" s="13"/>
      <c r="E70" s="18"/>
      <c r="F70" s="13"/>
      <c r="G70" s="20"/>
      <c r="H70" s="13"/>
      <c r="I70" s="20"/>
      <c r="J70" s="20"/>
      <c r="K70" s="20"/>
      <c r="L70" s="138" t="s">
        <v>1532</v>
      </c>
      <c r="M70" s="36"/>
      <c r="O70" s="883"/>
      <c r="P70" s="254" t="s">
        <v>158</v>
      </c>
    </row>
    <row r="71" spans="2:16" ht="12.75" customHeight="1" x14ac:dyDescent="0.6">
      <c r="B71" s="131" t="s">
        <v>101</v>
      </c>
      <c r="C71" s="19"/>
      <c r="D71" s="20"/>
      <c r="E71" s="20"/>
      <c r="F71" s="20"/>
      <c r="G71" s="20"/>
      <c r="H71" s="20"/>
      <c r="I71" s="20"/>
      <c r="J71" s="20"/>
      <c r="K71" s="20"/>
      <c r="L71" s="145"/>
      <c r="M71" s="134"/>
      <c r="O71" s="884" t="s">
        <v>159</v>
      </c>
      <c r="P71" s="885"/>
    </row>
    <row r="72" spans="2:16" ht="12.75" customHeight="1" thickBot="1" x14ac:dyDescent="0.75">
      <c r="B72" s="41" t="s">
        <v>102</v>
      </c>
      <c r="C72" s="37"/>
      <c r="D72" s="38"/>
      <c r="E72" s="38"/>
      <c r="F72" s="38"/>
      <c r="G72" s="38"/>
      <c r="H72" s="38"/>
      <c r="I72" s="38"/>
      <c r="J72" s="38"/>
      <c r="K72" s="38"/>
      <c r="L72" s="146"/>
      <c r="M72" s="135"/>
      <c r="O72" s="879" t="s">
        <v>160</v>
      </c>
      <c r="P72" s="880"/>
    </row>
    <row r="73" spans="2:16" x14ac:dyDescent="0.6">
      <c r="N73" s="12"/>
    </row>
    <row r="74" spans="2:16" ht="27" customHeight="1" x14ac:dyDescent="0.8">
      <c r="B74" s="11"/>
      <c r="C74" s="3" t="s">
        <v>161</v>
      </c>
      <c r="D74" s="11"/>
      <c r="E74" s="11"/>
      <c r="F74" s="11"/>
      <c r="G74" s="11"/>
      <c r="H74" s="11"/>
      <c r="I74" s="11"/>
      <c r="J74" s="11"/>
      <c r="K74" s="11"/>
      <c r="L74" s="11"/>
      <c r="M74" s="11"/>
      <c r="N74" s="11"/>
    </row>
    <row r="75" spans="2:16" ht="13.75" thickBot="1" x14ac:dyDescent="0.75">
      <c r="N75" s="12"/>
    </row>
    <row r="76" spans="2:16" ht="13.75" thickBot="1" x14ac:dyDescent="0.75">
      <c r="B76" s="888" t="s">
        <v>129</v>
      </c>
      <c r="C76" s="895" t="s">
        <v>130</v>
      </c>
      <c r="D76" s="896"/>
      <c r="E76" s="896"/>
      <c r="F76" s="896"/>
      <c r="G76" s="896"/>
      <c r="H76" s="896"/>
      <c r="I76" s="896"/>
      <c r="J76" s="896"/>
      <c r="K76" s="899"/>
      <c r="L76" s="753" t="s">
        <v>131</v>
      </c>
      <c r="M76" s="900" t="s">
        <v>142</v>
      </c>
    </row>
    <row r="77" spans="2:16" ht="75.2" customHeight="1" thickBot="1" x14ac:dyDescent="0.75">
      <c r="B77" s="889"/>
      <c r="C77" s="26" t="s">
        <v>132</v>
      </c>
      <c r="D77" s="22" t="s">
        <v>133</v>
      </c>
      <c r="E77" s="22" t="s">
        <v>134</v>
      </c>
      <c r="F77" s="22" t="s">
        <v>135</v>
      </c>
      <c r="G77" s="22" t="s">
        <v>136</v>
      </c>
      <c r="H77" s="22" t="s">
        <v>137</v>
      </c>
      <c r="I77" s="22" t="s">
        <v>138</v>
      </c>
      <c r="J77" s="22" t="s">
        <v>139</v>
      </c>
      <c r="K77" s="22" t="s">
        <v>140</v>
      </c>
      <c r="L77" s="759" t="s">
        <v>141</v>
      </c>
      <c r="M77" s="901"/>
    </row>
    <row r="78" spans="2:16" ht="12.75" customHeight="1" x14ac:dyDescent="0.6">
      <c r="B78" s="23">
        <v>870</v>
      </c>
      <c r="C78" s="34"/>
      <c r="D78" s="35"/>
      <c r="E78" s="35"/>
      <c r="F78" s="35"/>
      <c r="G78" s="35"/>
      <c r="H78" s="35"/>
      <c r="I78" s="35"/>
      <c r="J78" s="35"/>
      <c r="K78" s="35"/>
      <c r="L78" s="136" t="s">
        <v>1503</v>
      </c>
      <c r="M78" s="39"/>
      <c r="O78" s="123" t="s">
        <v>447</v>
      </c>
      <c r="P78" s="124"/>
    </row>
    <row r="79" spans="2:16" ht="26" x14ac:dyDescent="0.6">
      <c r="B79" s="24">
        <v>873</v>
      </c>
      <c r="C79" s="19"/>
      <c r="D79" s="18"/>
      <c r="E79" s="18"/>
      <c r="F79" s="18"/>
      <c r="G79" s="18"/>
      <c r="H79" s="18"/>
      <c r="I79" s="18"/>
      <c r="J79" s="18"/>
      <c r="K79" s="18"/>
      <c r="L79" s="137" t="s">
        <v>1534</v>
      </c>
      <c r="M79" s="36"/>
      <c r="O79" s="251" t="s">
        <v>143</v>
      </c>
      <c r="P79" s="252" t="s">
        <v>459</v>
      </c>
    </row>
    <row r="80" spans="2:16" ht="12.75" customHeight="1" x14ac:dyDescent="0.6">
      <c r="B80" s="24" t="s">
        <v>103</v>
      </c>
      <c r="C80" s="19"/>
      <c r="D80" s="18"/>
      <c r="E80" s="18"/>
      <c r="F80" s="18"/>
      <c r="G80" s="18"/>
      <c r="H80" s="18"/>
      <c r="I80" s="7"/>
      <c r="J80" s="7"/>
      <c r="K80" s="127"/>
      <c r="L80" s="138" t="s">
        <v>1535</v>
      </c>
      <c r="M80" s="36"/>
      <c r="O80" s="881" t="s">
        <v>1533</v>
      </c>
      <c r="P80" s="254" t="s">
        <v>162</v>
      </c>
    </row>
    <row r="81" spans="2:16" ht="12.75" customHeight="1" x14ac:dyDescent="0.6">
      <c r="B81" s="24" t="s">
        <v>104</v>
      </c>
      <c r="C81" s="133"/>
      <c r="D81" s="127"/>
      <c r="E81" s="18"/>
      <c r="F81" s="127"/>
      <c r="G81" s="20"/>
      <c r="H81" s="127"/>
      <c r="I81" s="18"/>
      <c r="J81" s="18"/>
      <c r="K81" s="18"/>
      <c r="L81" s="147" t="s">
        <v>1536</v>
      </c>
      <c r="M81" s="36"/>
      <c r="O81" s="882"/>
      <c r="P81" s="254" t="s">
        <v>163</v>
      </c>
    </row>
    <row r="82" spans="2:16" ht="12.75" customHeight="1" x14ac:dyDescent="0.6">
      <c r="B82" s="24" t="s">
        <v>105</v>
      </c>
      <c r="C82" s="15"/>
      <c r="D82" s="16"/>
      <c r="E82" s="18"/>
      <c r="F82" s="16"/>
      <c r="G82" s="20"/>
      <c r="H82" s="7"/>
      <c r="I82" s="18"/>
      <c r="J82" s="18"/>
      <c r="K82" s="18"/>
      <c r="L82" s="138" t="s">
        <v>1537</v>
      </c>
      <c r="M82" s="36"/>
      <c r="O82" s="883"/>
      <c r="P82" s="257" t="s">
        <v>164</v>
      </c>
    </row>
    <row r="83" spans="2:16" ht="12.75" customHeight="1" x14ac:dyDescent="0.6">
      <c r="B83" s="25" t="s">
        <v>106</v>
      </c>
      <c r="C83" s="19"/>
      <c r="D83" s="18"/>
      <c r="E83" s="18"/>
      <c r="F83" s="18"/>
      <c r="G83" s="18"/>
      <c r="H83" s="18"/>
      <c r="I83" s="18"/>
      <c r="J83" s="18"/>
      <c r="K83" s="18"/>
      <c r="L83" s="139"/>
      <c r="M83" s="134"/>
      <c r="O83" s="884" t="s">
        <v>159</v>
      </c>
      <c r="P83" s="885"/>
    </row>
    <row r="84" spans="2:16" ht="12.75" customHeight="1" x14ac:dyDescent="0.6">
      <c r="B84" s="25" t="s">
        <v>107</v>
      </c>
      <c r="C84" s="19"/>
      <c r="D84" s="18"/>
      <c r="E84" s="18"/>
      <c r="F84" s="18"/>
      <c r="G84" s="18"/>
      <c r="H84" s="18"/>
      <c r="I84" s="18"/>
      <c r="J84" s="18"/>
      <c r="K84" s="18"/>
      <c r="L84" s="139"/>
      <c r="M84" s="134"/>
      <c r="O84" s="884" t="s">
        <v>160</v>
      </c>
      <c r="P84" s="885"/>
    </row>
    <row r="85" spans="2:16" ht="12.75" customHeight="1" x14ac:dyDescent="0.6">
      <c r="B85" s="24" t="s">
        <v>108</v>
      </c>
      <c r="C85" s="19"/>
      <c r="D85" s="18"/>
      <c r="E85" s="18"/>
      <c r="F85" s="18"/>
      <c r="G85" s="18"/>
      <c r="H85" s="18"/>
      <c r="I85" s="7"/>
      <c r="J85" s="7"/>
      <c r="K85" s="127"/>
      <c r="L85" s="138" t="s">
        <v>1538</v>
      </c>
      <c r="M85" s="36"/>
      <c r="O85" s="881" t="s">
        <v>1499</v>
      </c>
      <c r="P85" s="254" t="s">
        <v>162</v>
      </c>
    </row>
    <row r="86" spans="2:16" ht="12.75" customHeight="1" x14ac:dyDescent="0.6">
      <c r="B86" s="24" t="s">
        <v>109</v>
      </c>
      <c r="C86" s="133"/>
      <c r="D86" s="127"/>
      <c r="E86" s="18"/>
      <c r="F86" s="127"/>
      <c r="G86" s="20"/>
      <c r="H86" s="127"/>
      <c r="I86" s="18"/>
      <c r="J86" s="18"/>
      <c r="K86" s="18"/>
      <c r="L86" s="147" t="s">
        <v>1539</v>
      </c>
      <c r="M86" s="36"/>
      <c r="O86" s="882"/>
      <c r="P86" s="254" t="s">
        <v>163</v>
      </c>
    </row>
    <row r="87" spans="2:16" ht="12.75" customHeight="1" x14ac:dyDescent="0.6">
      <c r="B87" s="24" t="s">
        <v>110</v>
      </c>
      <c r="C87" s="1"/>
      <c r="D87" s="7"/>
      <c r="E87" s="18"/>
      <c r="F87" s="7"/>
      <c r="G87" s="20"/>
      <c r="H87" s="7"/>
      <c r="I87" s="18"/>
      <c r="J87" s="18"/>
      <c r="K87" s="18"/>
      <c r="L87" s="138" t="s">
        <v>1540</v>
      </c>
      <c r="M87" s="36"/>
      <c r="O87" s="883"/>
      <c r="P87" s="257" t="s">
        <v>164</v>
      </c>
    </row>
    <row r="88" spans="2:16" ht="12.75" customHeight="1" x14ac:dyDescent="0.6">
      <c r="B88" s="25" t="s">
        <v>111</v>
      </c>
      <c r="C88" s="19"/>
      <c r="D88" s="18"/>
      <c r="E88" s="18"/>
      <c r="F88" s="18"/>
      <c r="G88" s="18"/>
      <c r="H88" s="18"/>
      <c r="I88" s="18"/>
      <c r="J88" s="18"/>
      <c r="K88" s="18"/>
      <c r="L88" s="139"/>
      <c r="M88" s="134"/>
      <c r="O88" s="884" t="s">
        <v>159</v>
      </c>
      <c r="P88" s="885"/>
    </row>
    <row r="89" spans="2:16" ht="12.75" customHeight="1" x14ac:dyDescent="0.6">
      <c r="B89" s="25" t="s">
        <v>112</v>
      </c>
      <c r="C89" s="19"/>
      <c r="D89" s="18"/>
      <c r="E89" s="18"/>
      <c r="F89" s="18"/>
      <c r="G89" s="18"/>
      <c r="H89" s="18"/>
      <c r="I89" s="18"/>
      <c r="J89" s="18"/>
      <c r="K89" s="18"/>
      <c r="L89" s="139"/>
      <c r="M89" s="134"/>
      <c r="O89" s="884" t="s">
        <v>160</v>
      </c>
      <c r="P89" s="885"/>
    </row>
    <row r="90" spans="2:16" ht="12.75" customHeight="1" x14ac:dyDescent="0.6">
      <c r="B90" s="24" t="s">
        <v>113</v>
      </c>
      <c r="C90" s="19"/>
      <c r="D90" s="18"/>
      <c r="E90" s="18"/>
      <c r="F90" s="18"/>
      <c r="G90" s="18"/>
      <c r="H90" s="18"/>
      <c r="I90" s="17"/>
      <c r="J90" s="17"/>
      <c r="K90" s="127"/>
      <c r="L90" s="138" t="s">
        <v>1541</v>
      </c>
      <c r="M90" s="36"/>
      <c r="O90" s="881" t="s">
        <v>1500</v>
      </c>
      <c r="P90" s="254" t="s">
        <v>162</v>
      </c>
    </row>
    <row r="91" spans="2:16" ht="12.75" customHeight="1" x14ac:dyDescent="0.6">
      <c r="B91" s="24" t="s">
        <v>114</v>
      </c>
      <c r="C91" s="133"/>
      <c r="D91" s="127"/>
      <c r="E91" s="18"/>
      <c r="F91" s="127"/>
      <c r="G91" s="20"/>
      <c r="H91" s="127"/>
      <c r="I91" s="18"/>
      <c r="J91" s="18"/>
      <c r="K91" s="18"/>
      <c r="L91" s="147" t="s">
        <v>1542</v>
      </c>
      <c r="M91" s="36"/>
      <c r="O91" s="882"/>
      <c r="P91" s="254" t="s">
        <v>163</v>
      </c>
    </row>
    <row r="92" spans="2:16" ht="12.75" customHeight="1" x14ac:dyDescent="0.6">
      <c r="B92" s="24" t="s">
        <v>115</v>
      </c>
      <c r="C92" s="1"/>
      <c r="D92" s="7"/>
      <c r="E92" s="18"/>
      <c r="F92" s="7"/>
      <c r="G92" s="20"/>
      <c r="H92" s="7"/>
      <c r="I92" s="18"/>
      <c r="J92" s="18"/>
      <c r="K92" s="18"/>
      <c r="L92" s="138" t="s">
        <v>1543</v>
      </c>
      <c r="M92" s="36"/>
      <c r="O92" s="883"/>
      <c r="P92" s="257" t="s">
        <v>164</v>
      </c>
    </row>
    <row r="93" spans="2:16" ht="12.75" customHeight="1" x14ac:dyDescent="0.6">
      <c r="B93" s="25" t="s">
        <v>116</v>
      </c>
      <c r="C93" s="19"/>
      <c r="D93" s="18"/>
      <c r="E93" s="18"/>
      <c r="F93" s="18"/>
      <c r="G93" s="18"/>
      <c r="H93" s="18"/>
      <c r="I93" s="18"/>
      <c r="J93" s="18"/>
      <c r="K93" s="18"/>
      <c r="L93" s="140"/>
      <c r="M93" s="134"/>
      <c r="O93" s="884" t="s">
        <v>159</v>
      </c>
      <c r="P93" s="885"/>
    </row>
    <row r="94" spans="2:16" ht="12.75" customHeight="1" thickBot="1" x14ac:dyDescent="0.75">
      <c r="B94" s="27" t="s">
        <v>117</v>
      </c>
      <c r="C94" s="37"/>
      <c r="D94" s="32"/>
      <c r="E94" s="32"/>
      <c r="F94" s="32"/>
      <c r="G94" s="32"/>
      <c r="H94" s="32"/>
      <c r="I94" s="32"/>
      <c r="J94" s="32"/>
      <c r="K94" s="32"/>
      <c r="L94" s="141"/>
      <c r="M94" s="135"/>
      <c r="O94" s="879" t="s">
        <v>160</v>
      </c>
      <c r="P94" s="880"/>
    </row>
    <row r="98" spans="2:13" x14ac:dyDescent="0.6">
      <c r="B98" s="5" t="s">
        <v>165</v>
      </c>
    </row>
    <row r="99" spans="2:13" ht="13.75" thickBot="1" x14ac:dyDescent="0.75"/>
    <row r="100" spans="2:13" ht="13.75" thickBot="1" x14ac:dyDescent="0.75">
      <c r="B100" s="864" t="s">
        <v>166</v>
      </c>
      <c r="C100" s="865"/>
      <c r="D100" s="866" t="s">
        <v>167</v>
      </c>
      <c r="E100" s="867"/>
      <c r="F100" s="867"/>
      <c r="G100" s="867"/>
      <c r="H100" s="867"/>
      <c r="I100" s="867"/>
      <c r="J100" s="867"/>
      <c r="K100" s="867"/>
      <c r="L100" s="868"/>
      <c r="M100" s="119" t="s">
        <v>168</v>
      </c>
    </row>
    <row r="101" spans="2:13" x14ac:dyDescent="0.6">
      <c r="B101" s="869">
        <v>0.12</v>
      </c>
      <c r="C101" s="870"/>
      <c r="D101" s="871" t="s">
        <v>169</v>
      </c>
      <c r="E101" s="871"/>
      <c r="F101" s="871"/>
      <c r="G101" s="871"/>
      <c r="H101" s="871"/>
      <c r="I101" s="871"/>
      <c r="J101" s="871"/>
      <c r="K101" s="871"/>
      <c r="L101" s="871"/>
      <c r="M101" s="258" t="s">
        <v>179</v>
      </c>
    </row>
    <row r="102" spans="2:13" x14ac:dyDescent="0.6">
      <c r="B102" s="872">
        <v>0.12</v>
      </c>
      <c r="C102" s="873"/>
      <c r="D102" s="874" t="s">
        <v>170</v>
      </c>
      <c r="E102" s="874"/>
      <c r="F102" s="874"/>
      <c r="G102" s="874"/>
      <c r="H102" s="874"/>
      <c r="I102" s="874"/>
      <c r="J102" s="874"/>
      <c r="K102" s="874"/>
      <c r="L102" s="874"/>
      <c r="M102" s="259" t="s">
        <v>180</v>
      </c>
    </row>
    <row r="103" spans="2:13" x14ac:dyDescent="0.6">
      <c r="B103" s="872">
        <v>0.12</v>
      </c>
      <c r="C103" s="873"/>
      <c r="D103" s="874" t="s">
        <v>171</v>
      </c>
      <c r="E103" s="874"/>
      <c r="F103" s="874"/>
      <c r="G103" s="874"/>
      <c r="H103" s="874"/>
      <c r="I103" s="874"/>
      <c r="J103" s="874"/>
      <c r="K103" s="874"/>
      <c r="L103" s="874"/>
      <c r="M103" s="259" t="s">
        <v>181</v>
      </c>
    </row>
    <row r="104" spans="2:13" x14ac:dyDescent="0.6">
      <c r="B104" s="872">
        <v>0.15</v>
      </c>
      <c r="C104" s="873"/>
      <c r="D104" s="874" t="s">
        <v>172</v>
      </c>
      <c r="E104" s="874"/>
      <c r="F104" s="874"/>
      <c r="G104" s="874"/>
      <c r="H104" s="874"/>
      <c r="I104" s="874"/>
      <c r="J104" s="874"/>
      <c r="K104" s="874"/>
      <c r="L104" s="874"/>
      <c r="M104" s="259" t="s">
        <v>182</v>
      </c>
    </row>
    <row r="105" spans="2:13" x14ac:dyDescent="0.6">
      <c r="B105" s="872">
        <v>0.15</v>
      </c>
      <c r="C105" s="873"/>
      <c r="D105" s="874" t="s">
        <v>173</v>
      </c>
      <c r="E105" s="874"/>
      <c r="F105" s="874"/>
      <c r="G105" s="874"/>
      <c r="H105" s="874"/>
      <c r="I105" s="874"/>
      <c r="J105" s="874"/>
      <c r="K105" s="874"/>
      <c r="L105" s="874"/>
      <c r="M105" s="259" t="s">
        <v>183</v>
      </c>
    </row>
    <row r="106" spans="2:13" x14ac:dyDescent="0.6">
      <c r="B106" s="872">
        <v>0.15</v>
      </c>
      <c r="C106" s="873"/>
      <c r="D106" s="874" t="s">
        <v>174</v>
      </c>
      <c r="E106" s="874"/>
      <c r="F106" s="874"/>
      <c r="G106" s="874"/>
      <c r="H106" s="874"/>
      <c r="I106" s="874"/>
      <c r="J106" s="874"/>
      <c r="K106" s="874"/>
      <c r="L106" s="874"/>
      <c r="M106" s="259" t="s">
        <v>184</v>
      </c>
    </row>
    <row r="107" spans="2:13" x14ac:dyDescent="0.6">
      <c r="B107" s="872">
        <v>0.18</v>
      </c>
      <c r="C107" s="873"/>
      <c r="D107" s="874" t="s">
        <v>175</v>
      </c>
      <c r="E107" s="874"/>
      <c r="F107" s="874"/>
      <c r="G107" s="874"/>
      <c r="H107" s="874"/>
      <c r="I107" s="874"/>
      <c r="J107" s="874"/>
      <c r="K107" s="874"/>
      <c r="L107" s="874"/>
      <c r="M107" s="259" t="s">
        <v>185</v>
      </c>
    </row>
    <row r="108" spans="2:13" x14ac:dyDescent="0.6">
      <c r="B108" s="872">
        <v>0.18</v>
      </c>
      <c r="C108" s="873"/>
      <c r="D108" s="874" t="s">
        <v>176</v>
      </c>
      <c r="E108" s="874"/>
      <c r="F108" s="874"/>
      <c r="G108" s="874"/>
      <c r="H108" s="874"/>
      <c r="I108" s="874"/>
      <c r="J108" s="874"/>
      <c r="K108" s="874"/>
      <c r="L108" s="874"/>
      <c r="M108" s="259" t="s">
        <v>186</v>
      </c>
    </row>
    <row r="109" spans="2:13" x14ac:dyDescent="0.6">
      <c r="B109" s="872">
        <v>0.18</v>
      </c>
      <c r="C109" s="873"/>
      <c r="D109" s="874" t="s">
        <v>177</v>
      </c>
      <c r="E109" s="874"/>
      <c r="F109" s="874"/>
      <c r="G109" s="874"/>
      <c r="H109" s="874"/>
      <c r="I109" s="874"/>
      <c r="J109" s="874"/>
      <c r="K109" s="874"/>
      <c r="L109" s="874"/>
      <c r="M109" s="259" t="s">
        <v>187</v>
      </c>
    </row>
    <row r="110" spans="2:13" ht="13.75" thickBot="1" x14ac:dyDescent="0.75">
      <c r="B110" s="875">
        <v>0.18</v>
      </c>
      <c r="C110" s="876"/>
      <c r="D110" s="877" t="s">
        <v>178</v>
      </c>
      <c r="E110" s="877"/>
      <c r="F110" s="877"/>
      <c r="G110" s="877"/>
      <c r="H110" s="877"/>
      <c r="I110" s="877"/>
      <c r="J110" s="877"/>
      <c r="K110" s="877"/>
      <c r="L110" s="877"/>
      <c r="M110" s="260" t="s">
        <v>188</v>
      </c>
    </row>
    <row r="111" spans="2:13" x14ac:dyDescent="0.6">
      <c r="B111" s="878"/>
      <c r="C111" s="878"/>
      <c r="D111" s="878"/>
      <c r="E111" s="878"/>
      <c r="F111" s="878"/>
      <c r="G111" s="878"/>
      <c r="H111" s="878"/>
      <c r="I111" s="878"/>
      <c r="J111" s="878"/>
      <c r="K111" s="878"/>
      <c r="L111" s="878"/>
    </row>
  </sheetData>
  <mergeCells count="55">
    <mergeCell ref="D22:J22"/>
    <mergeCell ref="D21:J21"/>
    <mergeCell ref="B76:B77"/>
    <mergeCell ref="C26:K26"/>
    <mergeCell ref="M26:M27"/>
    <mergeCell ref="M36:M37"/>
    <mergeCell ref="C36:K36"/>
    <mergeCell ref="C76:K76"/>
    <mergeCell ref="M76:M77"/>
    <mergeCell ref="K22:L22"/>
    <mergeCell ref="K21:L21"/>
    <mergeCell ref="O61:P61"/>
    <mergeCell ref="B26:B27"/>
    <mergeCell ref="B36:B37"/>
    <mergeCell ref="O40:O48"/>
    <mergeCell ref="O49:P49"/>
    <mergeCell ref="O50:P50"/>
    <mergeCell ref="O51:O59"/>
    <mergeCell ref="O60:P60"/>
    <mergeCell ref="O62:O70"/>
    <mergeCell ref="O71:P71"/>
    <mergeCell ref="O72:P72"/>
    <mergeCell ref="O90:O92"/>
    <mergeCell ref="O93:P93"/>
    <mergeCell ref="O94:P94"/>
    <mergeCell ref="O80:O82"/>
    <mergeCell ref="O83:P83"/>
    <mergeCell ref="O84:P84"/>
    <mergeCell ref="O85:O87"/>
    <mergeCell ref="O88:P88"/>
    <mergeCell ref="O89:P89"/>
    <mergeCell ref="B109:C109"/>
    <mergeCell ref="D109:L109"/>
    <mergeCell ref="B110:C110"/>
    <mergeCell ref="D110:L110"/>
    <mergeCell ref="B111:C111"/>
    <mergeCell ref="D111:L111"/>
    <mergeCell ref="B106:C106"/>
    <mergeCell ref="D106:L106"/>
    <mergeCell ref="B107:C107"/>
    <mergeCell ref="D107:L107"/>
    <mergeCell ref="B108:C108"/>
    <mergeCell ref="D108:L108"/>
    <mergeCell ref="B103:C103"/>
    <mergeCell ref="D103:L103"/>
    <mergeCell ref="B104:C104"/>
    <mergeCell ref="D104:L104"/>
    <mergeCell ref="B105:C105"/>
    <mergeCell ref="D105:L105"/>
    <mergeCell ref="B100:C100"/>
    <mergeCell ref="D100:L100"/>
    <mergeCell ref="B101:C101"/>
    <mergeCell ref="D101:L101"/>
    <mergeCell ref="B102:C102"/>
    <mergeCell ref="D102:L102"/>
  </mergeCells>
  <pageMargins left="0.511811024" right="0.511811024" top="0.78740157499999996" bottom="0.78740157499999996" header="0.31496062000000002" footer="0.31496062000000002"/>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25"/>
  <sheetViews>
    <sheetView showGridLines="0" topLeftCell="B11" workbookViewId="0">
      <selection activeCell="B24" sqref="B24"/>
    </sheetView>
  </sheetViews>
  <sheetFormatPr defaultRowHeight="13" x14ac:dyDescent="0.6"/>
  <cols>
    <col min="1" max="1" width="5.26953125" customWidth="1"/>
    <col min="2" max="2" width="13" customWidth="1"/>
    <col min="3" max="3" width="38.40625" customWidth="1"/>
    <col min="4" max="4" width="18.26953125" customWidth="1"/>
    <col min="5" max="5" width="18.40625" customWidth="1"/>
    <col min="6" max="6" width="16" customWidth="1"/>
    <col min="7" max="7" width="15.1328125" customWidth="1"/>
    <col min="8" max="8" width="14.54296875" customWidth="1"/>
    <col min="9" max="9" width="12.40625" customWidth="1"/>
    <col min="10" max="10" width="38.26953125" customWidth="1"/>
  </cols>
  <sheetData>
    <row r="1" spans="2:10" ht="13.75" thickBot="1" x14ac:dyDescent="0.75"/>
    <row r="2" spans="2:10" ht="15.5" thickBot="1" x14ac:dyDescent="0.75">
      <c r="B2" s="904" t="s">
        <v>925</v>
      </c>
      <c r="C2" s="905"/>
      <c r="D2" s="905"/>
      <c r="E2" s="905"/>
      <c r="F2" s="905"/>
      <c r="G2" s="905"/>
      <c r="H2" s="906"/>
      <c r="I2" s="502"/>
      <c r="J2" s="502"/>
    </row>
    <row r="3" spans="2:10" ht="14.75" x14ac:dyDescent="0.6">
      <c r="B3" s="503"/>
      <c r="C3" s="503"/>
      <c r="D3" s="503"/>
      <c r="E3" s="503"/>
      <c r="F3" s="503"/>
      <c r="G3" s="503"/>
      <c r="H3" s="503"/>
      <c r="I3" s="502"/>
      <c r="J3" s="502"/>
    </row>
    <row r="4" spans="2:10" ht="59" x14ac:dyDescent="0.6">
      <c r="B4" s="504" t="s">
        <v>0</v>
      </c>
      <c r="C4" s="504" t="s">
        <v>926</v>
      </c>
      <c r="D4" s="504" t="s">
        <v>927</v>
      </c>
      <c r="E4" s="504" t="s">
        <v>928</v>
      </c>
      <c r="F4" s="504" t="s">
        <v>929</v>
      </c>
      <c r="G4" s="504" t="s">
        <v>930</v>
      </c>
      <c r="H4" s="504" t="s">
        <v>931</v>
      </c>
      <c r="I4" s="504" t="s">
        <v>801</v>
      </c>
      <c r="J4" s="504" t="s">
        <v>932</v>
      </c>
    </row>
    <row r="5" spans="2:10" ht="103.25" x14ac:dyDescent="0.6">
      <c r="B5" s="505">
        <v>891</v>
      </c>
      <c r="C5" s="506" t="s">
        <v>987</v>
      </c>
      <c r="D5" s="507" t="s">
        <v>933</v>
      </c>
      <c r="E5" s="505" t="s">
        <v>933</v>
      </c>
      <c r="F5" s="505"/>
      <c r="G5" s="505" t="s">
        <v>933</v>
      </c>
      <c r="H5" s="508"/>
      <c r="I5" s="508"/>
      <c r="J5" s="508" t="s">
        <v>934</v>
      </c>
    </row>
    <row r="6" spans="2:10" ht="14.75" x14ac:dyDescent="0.6">
      <c r="B6" s="503"/>
      <c r="C6" s="509"/>
      <c r="D6" s="503"/>
      <c r="E6" s="503"/>
      <c r="F6" s="503"/>
      <c r="G6" s="503"/>
      <c r="H6" s="503"/>
      <c r="I6" s="502"/>
      <c r="J6" s="502"/>
    </row>
    <row r="7" spans="2:10" ht="31.5" x14ac:dyDescent="0.6">
      <c r="B7" s="504" t="s">
        <v>0</v>
      </c>
      <c r="C7" s="510" t="s">
        <v>926</v>
      </c>
      <c r="D7" s="504" t="s">
        <v>935</v>
      </c>
      <c r="E7" s="504" t="s">
        <v>936</v>
      </c>
      <c r="F7" s="504" t="s">
        <v>937</v>
      </c>
      <c r="G7" s="504" t="s">
        <v>801</v>
      </c>
      <c r="H7" s="502"/>
      <c r="I7" s="502"/>
      <c r="J7" s="504" t="s">
        <v>932</v>
      </c>
    </row>
    <row r="8" spans="2:10" ht="29.5" x14ac:dyDescent="0.6">
      <c r="B8" s="508" t="s">
        <v>938</v>
      </c>
      <c r="C8" s="506" t="s">
        <v>939</v>
      </c>
      <c r="D8" s="511"/>
      <c r="E8" s="512"/>
      <c r="F8" s="512"/>
      <c r="G8" s="508"/>
      <c r="H8" s="502"/>
      <c r="I8" s="502"/>
      <c r="J8" s="508" t="s">
        <v>940</v>
      </c>
    </row>
    <row r="9" spans="2:10" ht="59" x14ac:dyDescent="0.6">
      <c r="B9" s="508" t="s">
        <v>941</v>
      </c>
      <c r="C9" s="506" t="s">
        <v>942</v>
      </c>
      <c r="D9" s="511"/>
      <c r="E9" s="512"/>
      <c r="F9" s="512"/>
      <c r="G9" s="508"/>
      <c r="H9" s="502"/>
      <c r="I9" s="502"/>
      <c r="J9" s="508" t="s">
        <v>943</v>
      </c>
    </row>
    <row r="10" spans="2:10" ht="177" x14ac:dyDescent="0.6">
      <c r="B10" s="508" t="s">
        <v>944</v>
      </c>
      <c r="C10" s="513" t="s">
        <v>945</v>
      </c>
      <c r="D10" s="508" t="s">
        <v>946</v>
      </c>
      <c r="E10" s="514"/>
      <c r="F10" s="514"/>
      <c r="G10" s="508"/>
      <c r="H10" s="502"/>
      <c r="I10" s="502"/>
      <c r="J10" s="508" t="s">
        <v>947</v>
      </c>
    </row>
    <row r="11" spans="2:10" ht="59" x14ac:dyDescent="0.6">
      <c r="B11" s="508" t="s">
        <v>948</v>
      </c>
      <c r="C11" s="506" t="s">
        <v>949</v>
      </c>
      <c r="D11" s="512"/>
      <c r="E11" s="512"/>
      <c r="F11" s="512"/>
      <c r="G11" s="508"/>
      <c r="H11" s="502"/>
      <c r="I11" s="502"/>
      <c r="J11" s="508" t="s">
        <v>950</v>
      </c>
    </row>
    <row r="12" spans="2:10" ht="177" x14ac:dyDescent="0.6">
      <c r="B12" s="508" t="s">
        <v>951</v>
      </c>
      <c r="C12" s="515" t="s">
        <v>952</v>
      </c>
      <c r="D12" s="508" t="s">
        <v>946</v>
      </c>
      <c r="E12" s="514"/>
      <c r="F12" s="514"/>
      <c r="G12" s="508"/>
      <c r="H12" s="502"/>
      <c r="I12" s="502"/>
      <c r="J12" s="508" t="s">
        <v>947</v>
      </c>
    </row>
    <row r="13" spans="2:10" ht="73.75" x14ac:dyDescent="0.6">
      <c r="B13" s="508" t="s">
        <v>953</v>
      </c>
      <c r="C13" s="506" t="s">
        <v>954</v>
      </c>
      <c r="D13" s="516"/>
      <c r="E13" s="517"/>
      <c r="F13" s="512"/>
      <c r="G13" s="508"/>
      <c r="H13" s="502"/>
      <c r="I13" s="502"/>
      <c r="J13" s="508" t="s">
        <v>955</v>
      </c>
    </row>
    <row r="14" spans="2:10" ht="73.75" x14ac:dyDescent="0.6">
      <c r="B14" s="508" t="s">
        <v>956</v>
      </c>
      <c r="C14" s="506" t="s">
        <v>957</v>
      </c>
      <c r="D14" s="511"/>
      <c r="E14" s="517"/>
      <c r="F14" s="512"/>
      <c r="G14" s="508"/>
      <c r="H14" s="502"/>
      <c r="I14" s="502"/>
      <c r="J14" s="508" t="s">
        <v>955</v>
      </c>
    </row>
    <row r="15" spans="2:10" ht="73.75" x14ac:dyDescent="0.6">
      <c r="B15" s="508" t="s">
        <v>958</v>
      </c>
      <c r="C15" s="506" t="s">
        <v>959</v>
      </c>
      <c r="D15" s="511"/>
      <c r="E15" s="517"/>
      <c r="F15" s="512"/>
      <c r="G15" s="508"/>
      <c r="H15" s="502"/>
      <c r="I15" s="502"/>
      <c r="J15" s="508" t="s">
        <v>955</v>
      </c>
    </row>
    <row r="16" spans="2:10" ht="73.75" x14ac:dyDescent="0.6">
      <c r="B16" s="508" t="s">
        <v>960</v>
      </c>
      <c r="C16" s="506" t="s">
        <v>961</v>
      </c>
      <c r="D16" s="511"/>
      <c r="E16" s="518"/>
      <c r="F16" s="511"/>
      <c r="G16" s="508"/>
      <c r="H16" s="502"/>
      <c r="I16" s="502"/>
      <c r="J16" s="508" t="s">
        <v>955</v>
      </c>
    </row>
    <row r="17" spans="2:10" ht="177" x14ac:dyDescent="0.6">
      <c r="B17" s="508" t="s">
        <v>962</v>
      </c>
      <c r="C17" s="515" t="s">
        <v>963</v>
      </c>
      <c r="D17" s="508" t="s">
        <v>946</v>
      </c>
      <c r="E17" s="508"/>
      <c r="F17" s="508"/>
      <c r="G17" s="519"/>
      <c r="H17" s="502"/>
      <c r="I17" s="502"/>
      <c r="J17" s="508" t="s">
        <v>964</v>
      </c>
    </row>
    <row r="18" spans="2:10" ht="29.5" x14ac:dyDescent="0.6">
      <c r="B18" s="508" t="s">
        <v>965</v>
      </c>
      <c r="C18" s="520" t="s">
        <v>966</v>
      </c>
      <c r="D18" s="521"/>
      <c r="E18" s="521"/>
      <c r="F18" s="521"/>
      <c r="G18" s="508"/>
      <c r="H18" s="502"/>
      <c r="I18" s="502"/>
      <c r="J18" s="508" t="s">
        <v>967</v>
      </c>
    </row>
    <row r="19" spans="2:10" ht="59" x14ac:dyDescent="0.6">
      <c r="B19" s="508" t="s">
        <v>968</v>
      </c>
      <c r="C19" s="506" t="s">
        <v>969</v>
      </c>
      <c r="D19" s="516"/>
      <c r="E19" s="512"/>
      <c r="F19" s="512"/>
      <c r="G19" s="508"/>
      <c r="H19" s="502"/>
      <c r="I19" s="502"/>
      <c r="J19" s="508" t="s">
        <v>970</v>
      </c>
    </row>
    <row r="20" spans="2:10" ht="177" x14ac:dyDescent="0.6">
      <c r="B20" s="508" t="s">
        <v>971</v>
      </c>
      <c r="C20" s="515" t="s">
        <v>972</v>
      </c>
      <c r="D20" s="508" t="s">
        <v>946</v>
      </c>
      <c r="E20" s="514"/>
      <c r="F20" s="522"/>
      <c r="G20" s="508"/>
      <c r="H20" s="502"/>
      <c r="I20" s="502"/>
      <c r="J20" s="508" t="s">
        <v>973</v>
      </c>
    </row>
    <row r="21" spans="2:10" ht="59" x14ac:dyDescent="0.6">
      <c r="B21" s="508" t="s">
        <v>974</v>
      </c>
      <c r="C21" s="506" t="s">
        <v>975</v>
      </c>
      <c r="D21" s="516"/>
      <c r="E21" s="511"/>
      <c r="F21" s="511"/>
      <c r="G21" s="508"/>
      <c r="H21" s="502"/>
      <c r="I21" s="502"/>
      <c r="J21" s="508" t="s">
        <v>976</v>
      </c>
    </row>
    <row r="22" spans="2:10" ht="177" x14ac:dyDescent="0.6">
      <c r="B22" s="508" t="s">
        <v>977</v>
      </c>
      <c r="C22" s="515" t="s">
        <v>978</v>
      </c>
      <c r="D22" s="508" t="s">
        <v>946</v>
      </c>
      <c r="E22" s="523"/>
      <c r="F22" s="523"/>
      <c r="G22" s="524"/>
      <c r="H22" s="525"/>
      <c r="I22" s="502"/>
      <c r="J22" s="508" t="s">
        <v>973</v>
      </c>
    </row>
    <row r="23" spans="2:10" ht="27" x14ac:dyDescent="0.6">
      <c r="B23" s="508" t="s">
        <v>979</v>
      </c>
      <c r="C23" s="506" t="s">
        <v>980</v>
      </c>
      <c r="D23" s="521"/>
      <c r="E23" s="521"/>
      <c r="F23" s="521"/>
      <c r="G23" s="508"/>
      <c r="H23" s="502"/>
      <c r="I23" s="502"/>
      <c r="J23" s="526" t="s">
        <v>981</v>
      </c>
    </row>
    <row r="24" spans="2:10" ht="27" x14ac:dyDescent="0.6">
      <c r="B24" s="508" t="s">
        <v>982</v>
      </c>
      <c r="C24" s="506" t="s">
        <v>983</v>
      </c>
      <c r="D24" s="512"/>
      <c r="E24" s="512"/>
      <c r="F24" s="512"/>
      <c r="G24" s="508"/>
      <c r="H24" s="502"/>
      <c r="I24" s="502"/>
      <c r="J24" s="526" t="s">
        <v>981</v>
      </c>
    </row>
    <row r="25" spans="2:10" ht="14.75" x14ac:dyDescent="0.6">
      <c r="B25" s="527" t="s">
        <v>984</v>
      </c>
      <c r="C25" s="528"/>
      <c r="D25" s="502"/>
      <c r="E25" s="502"/>
      <c r="F25" s="502"/>
      <c r="G25" s="502"/>
      <c r="H25" s="502"/>
      <c r="I25" s="502"/>
      <c r="J25" s="502"/>
    </row>
  </sheetData>
  <mergeCells count="1">
    <mergeCell ref="B2:H2"/>
  </mergeCells>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C8B7B51D410FD48817F18920FCE42D2" ma:contentTypeVersion="5" ma:contentTypeDescription="Crie um novo documento." ma:contentTypeScope="" ma:versionID="6598d40a0d899253b603165e21980ebe">
  <xsd:schema xmlns:xsd="http://www.w3.org/2001/XMLSchema" xmlns:xs="http://www.w3.org/2001/XMLSchema" xmlns:p="http://schemas.microsoft.com/office/2006/metadata/properties" xmlns:ns2="59fd1f5f-b86d-4ade-a4f9-0d916cac7502" xmlns:ns3="c01b18f6-fbee-41d0-969b-5a012b8a91d2" xmlns:ns4="2b4966e6-9d66-42e7-b1a0-3b122171546e" targetNamespace="http://schemas.microsoft.com/office/2006/metadata/properties" ma:root="true" ma:fieldsID="507ef0edc67622738c196e2730402c69" ns2:_="" ns3:_="" ns4:_="">
    <xsd:import namespace="59fd1f5f-b86d-4ade-a4f9-0d916cac7502"/>
    <xsd:import namespace="c01b18f6-fbee-41d0-969b-5a012b8a91d2"/>
    <xsd:import namespace="2b4966e6-9d66-42e7-b1a0-3b122171546e"/>
    <xsd:element name="properties">
      <xsd:complexType>
        <xsd:sequence>
          <xsd:element name="documentManagement">
            <xsd:complexType>
              <xsd:all>
                <xsd:element ref="ns2:TaxCatchAll" minOccurs="0"/>
                <xsd:element ref="ns2:TaxCatchAllLabel" minOccurs="0"/>
                <xsd:element ref="ns2:DataPrimeiraPublicacao" minOccurs="0"/>
                <xsd:element ref="ns3:Ordem" minOccurs="0"/>
                <xsd:element ref="ns4:DataBaseInicio" minOccurs="0"/>
                <xsd:element ref="ns4:DataBaseFim" minOccurs="0"/>
                <xsd:element ref="ns4:Historico" minOccurs="0"/>
                <xsd:element ref="ns3:DescricaoDocumento1"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fd1f5f-b86d-4ade-a4f9-0d916cac7502" elementFormDefault="qualified">
    <xsd:import namespace="http://schemas.microsoft.com/office/2006/documentManagement/types"/>
    <xsd:import namespace="http://schemas.microsoft.com/office/infopath/2007/PartnerControls"/>
    <xsd:element name="TaxCatchAll" ma:index="2" nillable="true" ma:displayName="Coluna Global de Taxonomia" ma:hidden="true" ma:list="{da89651d-282c-42fe-a693-8f4b9c3ba3b0}" ma:internalName="TaxCatchAll" ma:showField="CatchAllData" ma:web="c01b18f6-fbee-41d0-969b-5a012b8a91d2">
      <xsd:complexType>
        <xsd:complexContent>
          <xsd:extension base="dms:MultiChoiceLookup">
            <xsd:sequence>
              <xsd:element name="Value" type="dms:Lookup" maxOccurs="unbounded" minOccurs="0" nillable="true"/>
            </xsd:sequence>
          </xsd:extension>
        </xsd:complexContent>
      </xsd:complexType>
    </xsd:element>
    <xsd:element name="TaxCatchAllLabel" ma:index="3" nillable="true" ma:displayName="Coluna Global de Taxonomia1" ma:hidden="true" ma:list="{da89651d-282c-42fe-a693-8f4b9c3ba3b0}" ma:internalName="TaxCatchAllLabel" ma:readOnly="true" ma:showField="CatchAllDataLabel" ma:web="c01b18f6-fbee-41d0-969b-5a012b8a91d2">
      <xsd:complexType>
        <xsd:complexContent>
          <xsd:extension base="dms:MultiChoiceLookup">
            <xsd:sequence>
              <xsd:element name="Value" type="dms:Lookup" maxOccurs="unbounded" minOccurs="0" nillable="true"/>
            </xsd:sequence>
          </xsd:extension>
        </xsd:complexContent>
      </xsd:complexType>
    </xsd:element>
    <xsd:element name="DataPrimeiraPublicacao" ma:index="4" nillable="true" ma:displayName="Data da Primeira Publicação" ma:default="[today]" ma:format="DateTime" ma:hidden="true" ma:internalName="DataPrimeiraPublicacao" ma:readOnly="fals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01b18f6-fbee-41d0-969b-5a012b8a91d2" elementFormDefault="qualified">
    <xsd:import namespace="http://schemas.microsoft.com/office/2006/documentManagement/types"/>
    <xsd:import namespace="http://schemas.microsoft.com/office/infopath/2007/PartnerControls"/>
    <xsd:element name="Ordem" ma:index="10" nillable="true" ma:displayName="Ordem" ma:description="" ma:indexed="true" ma:internalName="Ordem" ma:readOnly="false" ma:percentage="FALSE">
      <xsd:simpleType>
        <xsd:restriction base="dms:Number"/>
      </xsd:simpleType>
    </xsd:element>
    <xsd:element name="DescricaoDocumento1" ma:index="16" nillable="true" ma:displayName="Titulo do documento" ma:internalName="DescricaoDocumento1">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b4966e6-9d66-42e7-b1a0-3b122171546e" elementFormDefault="qualified">
    <xsd:import namespace="http://schemas.microsoft.com/office/2006/documentManagement/types"/>
    <xsd:import namespace="http://schemas.microsoft.com/office/infopath/2007/PartnerControls"/>
    <xsd:element name="DataBaseInicio" ma:index="12" nillable="true" ma:displayName="Data-base Início" ma:format="DateOnly" ma:internalName="DataBaseInicio">
      <xsd:simpleType>
        <xsd:restriction base="dms:DateTime"/>
      </xsd:simpleType>
    </xsd:element>
    <xsd:element name="DataBaseFim" ma:index="13" nillable="true" ma:displayName="Data-base Fim" ma:format="DateOnly" ma:internalName="DataBaseFim">
      <xsd:simpleType>
        <xsd:restriction base="dms:DateTime"/>
      </xsd:simpleType>
    </xsd:element>
    <xsd:element name="Historico" ma:index="14" nillable="true" ma:displayName="Histórico" ma:default="Não" ma:format="Dropdown" ma:internalName="Historico">
      <xsd:simpleType>
        <xsd:restriction base="dms:Choice">
          <xsd:enumeration value="Sim"/>
          <xsd:enumeration value="Nã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c04560d3-a704-4f13-8370-2353aa785e1d"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DataPrimeiraPublicacao xmlns="59fd1f5f-b86d-4ade-a4f9-0d916cac7502">2018-09-26T18:52:09+00:00</DataPrimeiraPublicacao>
    <TaxCatchAll xmlns="59fd1f5f-b86d-4ade-a4f9-0d916cac7502"/>
    <DataBaseInicio xmlns="2b4966e6-9d66-42e7-b1a0-3b122171546e">2024-12-01T03:00:00+00:00</DataBaseInicio>
    <DataBaseFim xmlns="2b4966e6-9d66-42e7-b1a0-3b122171546e" xsi:nil="true"/>
    <Ordem xmlns="c01b18f6-fbee-41d0-969b-5a012b8a91d2">30</Ordem>
    <DescricaoDocumento1 xmlns="c01b18f6-fbee-41d0-969b-5a012b8a91d2">2061-202412-v1-Modelo documento (contas)</DescricaoDocumento1>
    <Historico xmlns="2b4966e6-9d66-42e7-b1a0-3b122171546e">Não</Historico>
  </documentManagement>
</p:properties>
</file>

<file path=customXml/itemProps1.xml><?xml version="1.0" encoding="utf-8"?>
<ds:datastoreItem xmlns:ds="http://schemas.openxmlformats.org/officeDocument/2006/customXml" ds:itemID="{13AB7AC2-EFDE-4AA0-92F6-999E5486AD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fd1f5f-b86d-4ade-a4f9-0d916cac7502"/>
    <ds:schemaRef ds:uri="c01b18f6-fbee-41d0-969b-5a012b8a91d2"/>
    <ds:schemaRef ds:uri="2b4966e6-9d66-42e7-b1a0-3b12217154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C7ABF1-C6C1-46DB-8E04-305BC3538600}">
  <ds:schemaRefs>
    <ds:schemaRef ds:uri="Microsoft.SharePoint.Taxonomy.ContentTypeSync"/>
  </ds:schemaRefs>
</ds:datastoreItem>
</file>

<file path=customXml/itemProps3.xml><?xml version="1.0" encoding="utf-8"?>
<ds:datastoreItem xmlns:ds="http://schemas.openxmlformats.org/officeDocument/2006/customXml" ds:itemID="{15F633CB-D980-4BA7-933D-2EF44946EA68}">
  <ds:schemaRefs>
    <ds:schemaRef ds:uri="http://schemas.microsoft.com/sharepoint/v3/contenttype/forms"/>
  </ds:schemaRefs>
</ds:datastoreItem>
</file>

<file path=customXml/itemProps4.xml><?xml version="1.0" encoding="utf-8"?>
<ds:datastoreItem xmlns:ds="http://schemas.openxmlformats.org/officeDocument/2006/customXml" ds:itemID="{8CE002B4-74A9-4BE5-A4BC-C6D08B607960}">
  <ds:schemaRefs>
    <ds:schemaRef ds:uri="http://schemas.microsoft.com/office/2006/documentManagement/types"/>
    <ds:schemaRef ds:uri="eaa33fdc-73f3-4a64-bcec-deb098b32ab6"/>
    <ds:schemaRef ds:uri="http://purl.org/dc/elements/1.1/"/>
    <ds:schemaRef ds:uri="http://schemas.microsoft.com/office/2006/metadata/properties"/>
    <ds:schemaRef ds:uri="479e22dc-34ba-40f9-931c-6683baaf95f7"/>
    <ds:schemaRef ds:uri="http://schemas.microsoft.com/office/infopath/2007/PartnerControls"/>
    <ds:schemaRef ds:uri="http://purl.org/dc/terms/"/>
    <ds:schemaRef ds:uri="59fd1f5f-b86d-4ade-a4f9-0d916cac7502"/>
    <ds:schemaRef ds:uri="http://schemas.openxmlformats.org/package/2006/metadata/core-properties"/>
    <ds:schemaRef ds:uri="http://www.w3.org/XML/1998/namespace"/>
    <ds:schemaRef ds:uri="http://purl.org/dc/dcmitype/"/>
    <ds:schemaRef ds:uri="2b4966e6-9d66-42e7-b1a0-3b122171546e"/>
    <ds:schemaRef ds:uri="c01b18f6-fbee-41d0-969b-5a012b8a91d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17</vt:i4>
      </vt:variant>
      <vt:variant>
        <vt:lpstr>Intervalos Nomeados</vt:lpstr>
      </vt:variant>
      <vt:variant>
        <vt:i4>2</vt:i4>
      </vt:variant>
    </vt:vector>
  </HeadingPairs>
  <TitlesOfParts>
    <vt:vector size="19" baseType="lpstr">
      <vt:lpstr>PR</vt:lpstr>
      <vt:lpstr>PR-COS</vt:lpstr>
      <vt:lpstr>RWA-LIMITE </vt:lpstr>
      <vt:lpstr>RWAMPAD-MINT</vt:lpstr>
      <vt:lpstr>RWACIRB</vt:lpstr>
      <vt:lpstr>RWACPAD</vt:lpstr>
      <vt:lpstr>RWACPAD-COS</vt:lpstr>
      <vt:lpstr>RWAOPAD</vt:lpstr>
      <vt:lpstr>IRRBB</vt:lpstr>
      <vt:lpstr>AT.PERM. - LIM</vt:lpstr>
      <vt:lpstr>RA</vt:lpstr>
      <vt:lpstr>FLAF</vt:lpstr>
      <vt:lpstr>LCSP</vt:lpstr>
      <vt:lpstr>Modelo LEC</vt:lpstr>
      <vt:lpstr>LOC</vt:lpstr>
      <vt:lpstr>RWASP</vt:lpstr>
      <vt:lpstr>INST CAPITAL</vt:lpstr>
      <vt:lpstr>RWACPAD!Area_de_impressao</vt:lpstr>
      <vt:lpstr>RWACPAD!Titulos_de_impressao</vt:lpstr>
    </vt:vector>
  </TitlesOfParts>
  <Company>Banco Central do Brasil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2061-202412-v1-Modelo documento (contas)</dc:title>
  <dc:subject>DLO</dc:subject>
  <dc:creator>Banco Central do Brasil - Desig/Diseg</dc:creator>
  <cp:keywords>DLO, PEPR</cp:keywords>
  <cp:lastModifiedBy>Wagner Bueno Cateb</cp:lastModifiedBy>
  <cp:lastPrinted>2010-10-26T17:11:46Z</cp:lastPrinted>
  <dcterms:created xsi:type="dcterms:W3CDTF">2007-11-05T17:21:57Z</dcterms:created>
  <dcterms:modified xsi:type="dcterms:W3CDTF">2024-10-04T18:39:08Z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0x010100EC8B7B51D410FD48817F18920FCE42D2</vt:lpwstr>
  </property>
  <property fmtid="{D5CDD505-2E9C-101B-9397-08002B2CF9AE}" pid="4" name="PalavrasChaveDaPesquisa">
    <vt:lpwstr/>
  </property>
  <property fmtid="{D5CDD505-2E9C-101B-9397-08002B2CF9AE}" pid="5" name="k0c8531dc5bd432197065674f1c4531b">
    <vt:lpwstr/>
  </property>
</Properties>
</file>